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доходы 2022" sheetId="1" r:id="rId1"/>
    <sheet name="пояснит" sheetId="2" r:id="rId2"/>
  </sheets>
  <definedNames>
    <definedName name="_xlnm.Print_Titles" localSheetId="0">'доходы 2022'!$15:$16</definedName>
    <definedName name="_xlnm.Print_Area" localSheetId="0">'доходы 2022'!$A$1:$D$97</definedName>
    <definedName name="_xlnm.Print_Area" localSheetId="1">'пояснит'!$A$1:$E$123</definedName>
  </definedNames>
  <calcPr fullCalcOnLoad="1"/>
</workbook>
</file>

<file path=xl/sharedStrings.xml><?xml version="1.0" encoding="utf-8"?>
<sst xmlns="http://schemas.openxmlformats.org/spreadsheetml/2006/main" count="315" uniqueCount="184">
  <si>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</si>
  <si>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</si>
  <si>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</si>
  <si>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</si>
  <si>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</si>
  <si>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</si>
  <si>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</si>
  <si>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</si>
  <si>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</si>
  <si>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</si>
  <si>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</si>
  <si>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</si>
  <si>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</si>
  <si>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1 05 00000 00 0000 000</t>
  </si>
  <si>
    <t>1 08 00000 00 0000 000</t>
  </si>
  <si>
    <t>1 08 07000 01 0000 110</t>
  </si>
  <si>
    <t>1 11 00000 00 0000 000</t>
  </si>
  <si>
    <t>1 12 00000 00 0000 000</t>
  </si>
  <si>
    <t>1 12 01000 01 0000 120</t>
  </si>
  <si>
    <t>1 13 00000 00 0000 000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</si>
  <si>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</si>
  <si>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</si>
  <si>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</si>
  <si>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</si>
  <si>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</si>
  <si>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>1 14 06000 00 0000 430</t>
  </si>
  <si>
    <t>ГОСУДАРСТВЕННАЯ ПОШЛИНА</t>
  </si>
  <si>
    <t>2 02 00000 00 0000 000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</si>
  <si>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</si>
  <si>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</si>
  <si>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</si>
  <si>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Доходы от компенсации затрат государства</t>
  </si>
  <si>
    <t>Сумма,                                       тыс. рублей</t>
  </si>
  <si>
    <t>1 13 02 000 00 0000 130</t>
  </si>
  <si>
    <t>к решению Собрания депутатов</t>
  </si>
  <si>
    <t xml:space="preserve">Единый налог на вмененный доход для отдельных видов деятельности </t>
  </si>
  <si>
    <t>1 05 02000 02 0000 110</t>
  </si>
  <si>
    <t xml:space="preserve">Государственная пошлина  по делам ,рассматриваемым в судах общей юрисдикции, мировыми судьями </t>
  </si>
  <si>
    <t>1 08 03000 01 0000 110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</si>
  <si>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</si>
  <si>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</si>
  <si>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1 11 09040 00 0000 120</t>
  </si>
  <si>
    <t>Прочие субсидии бюджетам муниципальных районов</t>
  </si>
  <si>
    <t xml:space="preserve">Прочие субвенции бюджетам муниципальных районов </t>
  </si>
  <si>
    <t>Налог, взимаемый в связи с применением патентной системы налогообложения</t>
  </si>
  <si>
    <t>1 05 04000 02 0000 110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</si>
  <si>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</si>
  <si>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Иные межбюджетные трансферты </t>
  </si>
  <si>
    <t>Межбюджетные трансферты 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</si>
  <si>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(РАБОТЫ,УСЛУГИ),РЕАЛИЗУЕМЫЕ НА ТЕРРИТОРИИ РФ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</si>
  <si>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</si>
  <si>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</si>
  <si>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</si>
  <si>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</si>
  <si>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</si>
  <si>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межбюджетные трансферты, передаваемые бюджетам муниципальных районов</t>
  </si>
  <si>
    <t>1 05 03000 01 0000 110</t>
  </si>
  <si>
    <t>Единый сельскохозяйственный налог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</si>
  <si>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</si>
  <si>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</si>
  <si>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</si>
  <si>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</si>
  <si>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</si>
  <si>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</si>
  <si>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</si>
  <si>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</si>
  <si>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2 02 15001 05 0000 150</t>
  </si>
  <si>
    <t>2 02 10000 00 0000 150</t>
  </si>
  <si>
    <t>2 02 20000 00 0000 150</t>
  </si>
  <si>
    <t xml:space="preserve"> 2 02 20216 05 0000 150</t>
  </si>
  <si>
    <t>2 02 29999 05 0000 150</t>
  </si>
  <si>
    <t>2 02 30000 00 0000 150</t>
  </si>
  <si>
    <t>2 02 30024 05 0000 150</t>
  </si>
  <si>
    <t>2 02 30029 05 0000 150</t>
  </si>
  <si>
    <t>2 02 35118 05 0000 150</t>
  </si>
  <si>
    <t>2 02 35120 05 0000 150</t>
  </si>
  <si>
    <t>2 02 39999 05 0000 150</t>
  </si>
  <si>
    <t>2 02 40000 00 0000 150</t>
  </si>
  <si>
    <t>2 02 40014 05 0000 150</t>
  </si>
  <si>
    <t>2 02 49999 05 0000 150</t>
  </si>
  <si>
    <t>2 02 39998 05 0000 150</t>
  </si>
  <si>
    <t>Единая субвенция бюджетам муниципальных районов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</si>
  <si>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</si>
  <si>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</si>
  <si>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 xml:space="preserve">ПРОЧИЕ БЕЗВОЗМЕЗДНЫЕ ПОСТУПЛЕНИЯ </t>
  </si>
  <si>
    <t>2 07 00000 00 0000 000</t>
  </si>
  <si>
    <t>2 07 05000 05 0000 150</t>
  </si>
  <si>
    <t>Налог, взимаемый в связи с применением упрощенной системы налогообложения</t>
  </si>
  <si>
    <t>1 05 01000 00 0000 110</t>
  </si>
  <si>
    <t>1 16 101200 00 0000 140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</si>
  <si>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</si>
  <si>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</si>
  <si>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</si>
  <si>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</si>
  <si>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</si>
  <si>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</si>
  <si>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</si>
  <si>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2 02 27576 05 0000 150</t>
  </si>
  <si>
    <t>Няндомского  муниципального района</t>
  </si>
  <si>
    <t>Архангельской области</t>
  </si>
  <si>
    <t>ДОХОДЫ ОТ ОКАЗАНИЯ ПЛАТНЫХ УСЛУГ  И КОМПЕНСАЦИИ ЗАТРАТ ГОСУДАРСТВА</t>
  </si>
  <si>
    <t>Доходы от денежных взысканий (штрафов), поступающие в счет погашения задолженности,образовавшейся до 1 января 2020 года, подлежащие зачислению в бюджеты бюджетной системы Российской Федерации по нормативам , действовавшим в 2019 году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</si>
  <si>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</si>
  <si>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Прогнозируемое поступление доходов бюджета  Няндомского муниципального района  Архангельской области на 2022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</si>
  <si>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</si>
  <si>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1 11 09080 00 0000 120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</si>
  <si>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</si>
  <si>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</si>
  <si>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</si>
  <si>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</si>
  <si>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</si>
  <si>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</si>
  <si>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</si>
  <si>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2 02 45424 05 0000 150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</si>
  <si>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</si>
  <si>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безвозмездные поступления в бюджеты муниципальных районов</t>
  </si>
  <si>
    <t>от  23 декабря 2021 года № 185</t>
  </si>
  <si>
    <t xml:space="preserve">Проект </t>
  </si>
  <si>
    <t>Утверждено</t>
  </si>
  <si>
    <t>Отклонение</t>
  </si>
  <si>
    <t>приложение к пояснительной</t>
  </si>
  <si>
    <t>ПРИЛОЖЕНИЕ 1</t>
  </si>
  <si>
    <t>Няндомского муниципального района</t>
  </si>
  <si>
    <t>"</t>
  </si>
  <si>
    <t>"ПРИЛОЖЕНИЕ 2</t>
  </si>
  <si>
    <t>2 02 25511 05 0000 150</t>
  </si>
  <si>
    <t>2 02 25513 05 0000 150</t>
  </si>
  <si>
    <t>Субсидии бюджетам муниципальных районов на развитие сети учреждений культурно-досугового типа</t>
  </si>
  <si>
    <t>2 02 25597 05 0000 150</t>
  </si>
  <si>
    <t>Субсидии бюджетам муниципальных районов на реконструкцию и капитальный ремонт муниципальных музеев</t>
  </si>
  <si>
    <t>в том числе      субсидии на обеспечение питанием обучающихся по программам начального общего, основного общего, среднего общего образования в муниципальных образовательных организациях, проживающих в интернате</t>
  </si>
  <si>
    <t>комплектование книжных фондов библиотек</t>
  </si>
  <si>
    <t>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Архангельской области (без федерального финансирования)</t>
  </si>
  <si>
    <t>укрепление материально-технической базы муниципальных дошкольных образовательных организаций</t>
  </si>
  <si>
    <t>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</si>
  <si>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 xml:space="preserve">субсидия на софинсирование вопросов местного значения </t>
  </si>
  <si>
    <t>2 02 25519 05 0000 150</t>
  </si>
  <si>
    <t>Субсидия бюджетам муниципальных районов на поддержку отрасли культуры</t>
  </si>
  <si>
    <t>2 02 27112 05 0000 150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</si>
  <si>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</si>
  <si>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на обеспечение комплексного развития сельских территорий</t>
  </si>
  <si>
    <t>2 02 25576 05 0000 150</t>
  </si>
  <si>
    <t>застройка д.Бор</t>
  </si>
  <si>
    <t>Шалакушская школа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</si>
  <si>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(д.Бор)</t>
  </si>
  <si>
    <t>реализация ФП "Сохранение культурного и исторического наследия"</t>
  </si>
  <si>
    <t>Субсидия бюджетам муниципальных районов на поддержку отрасли культуры всего</t>
  </si>
  <si>
    <t>реализация ФП "Творческие люди"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</si>
  <si>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</si>
  <si>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2 02 25081 05 0000 150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</si>
  <si>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</si>
  <si>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</si>
  <si>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 xml:space="preserve"> разработка ПСД по  строительству, модернизации объектов питьевого  водооснабжения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</si>
  <si>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</si>
  <si>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мероприятия по реализации молодежной политики в муниципальных образованиях (проведение молодежных форумов)</t>
  </si>
  <si>
    <t>мероприятия по реализации молодежной политики в муниципальных образованиях (содействия в трудоустройстве несовершеннолетних)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</si>
  <si>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</si>
  <si>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мероприятия по развитию физической культуры и спорта в муниципальных образованиях (на обустройство и модернизацию объектов городской инфраструктуры, парковых и рекреационных зон МО)</t>
  </si>
  <si>
    <t>из них</t>
  </si>
  <si>
    <t>на обеспечение условий для развития кадрового потенциала муниципальных образовательных организаций</t>
  </si>
  <si>
    <t xml:space="preserve">на обустройство плоскостных спортивных сооружений </t>
  </si>
  <si>
    <t>организация транспортного обслуживания населения</t>
  </si>
  <si>
    <t>оснащение детских школ искусств муз инструментами</t>
  </si>
  <si>
    <t>на реализацию мероприятий по финансовой поддержке социально-ориентированных некоммерческих организаций</t>
  </si>
  <si>
    <t>от ________  2022 года   № ____</t>
  </si>
  <si>
    <t xml:space="preserve">Субсидии бюджетам муниципальных районов на проведение комплексных кадастровых работ </t>
  </si>
  <si>
    <t>резервный фонд Правительства (приобр мебели для Шалак школы)</t>
  </si>
  <si>
    <t xml:space="preserve">мероприятия по модернизации школьных систем образования </t>
  </si>
  <si>
    <t>219 25232 05 0000 150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</si>
  <si>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</si>
  <si>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</si>
  <si>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</si>
  <si>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на реализацию мероприятий по антитеррористической защищенности муниципальных образовательных организаций</t>
  </si>
  <si>
    <t>ремонт зданий муниципальных учреждений культуры</t>
  </si>
  <si>
    <t>на реализацию мероприятий по развитию инфраструктуры  образовательных организаций в Архангельской области</t>
  </si>
  <si>
    <t>на обеспечение проведения выборов в представительные органы вновь образовавшихся МО</t>
  </si>
  <si>
    <t>на укрепление материально-технической базы и развитие противопожарной инфраструктуры в муниципальных образовательных организациях (учреждениях общего образования)</t>
  </si>
  <si>
    <t>на создание в общеобразовательных организациях, расположенных в сельской местности и малых гододах, условий для занятий физической культурой и спортом</t>
  </si>
  <si>
    <t>на осуществление дорожной деятельности в отношении автомобильных дорог общего пользования местного значения , капитального ремонта и ремонта дворовых территорий многоквартирных домов , проездов к дворовым территориям многоквартирных домов населенных пунктов (средства МО "Няндомское")</t>
  </si>
  <si>
    <t xml:space="preserve">обеспечение равной доступности услуг общественного транспорта для категорий  граждан, установленных ст.2 и 4 ФЗ от 12 января 1995 года №5-ФЗ"О ветеранах" </t>
  </si>
  <si>
    <t>оснащение объектов строительства сферы образования (учреждениям общего образования)</t>
  </si>
  <si>
    <t xml:space="preserve">капитальный ремонт зданий муниципальных общеобразовательных организаций </t>
  </si>
  <si>
    <t>частичное возмещение расходов по предоставлению мер социальной поддержки квалифицированных специалистов учреждений культуры и образ.организаций (кроме пед.работников), финансируемых из местных бюджетов, проживающих и работающих в сельских насел.пунктах, рабочих поселках (поселках городского типа)</t>
  </si>
  <si>
    <t xml:space="preserve"> на развитие территориального общественного самоуправления в Архангельской области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</si>
</sst>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0.0"/>
    <numFmt numFmtId="185" formatCode="_-* #,##0.0\ _₽_-;\-* #,##0.0\ _₽_-;_-* &quot;-&quot;?\ _₽_-;_-@_-"/>
    <numFmt numFmtId="186" formatCode="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name val="Arial"/>
      <family val="2"/>
    </font>
    <font>
      <i/>
      <sz val="8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i/>
      <sz val="9"/>
      <name val="Arial"/>
      <family val="2"/>
    </font>
    <font>
      <i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9" fontId="19" fillId="0" borderId="1">
      <alignment horizontal="left" vertical="top" wrapText="1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2" applyNumberFormat="0" applyAlignment="0" applyProtection="0"/>
    <xf numFmtId="0" fontId="43" fillId="26" borderId="3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29" borderId="0">
      <alignment/>
      <protection/>
    </xf>
    <xf numFmtId="0" fontId="8" fillId="0" borderId="0">
      <alignment/>
      <protection/>
    </xf>
    <xf numFmtId="0" fontId="0" fillId="29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8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2" fillId="0" borderId="14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173" fontId="12" fillId="0" borderId="14" xfId="0" applyNumberFormat="1" applyFont="1" applyFill="1" applyBorder="1" applyAlignment="1">
      <alignment vertical="center"/>
    </xf>
    <xf numFmtId="185" fontId="10" fillId="0" borderId="14" xfId="0" applyNumberFormat="1" applyFont="1" applyBorder="1" applyAlignment="1">
      <alignment/>
    </xf>
    <xf numFmtId="173" fontId="10" fillId="0" borderId="14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 indent="1"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0" xfId="0" applyFont="1" applyAlignment="1">
      <alignment horizontal="center"/>
    </xf>
    <xf numFmtId="173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center" vertical="center"/>
    </xf>
    <xf numFmtId="173" fontId="13" fillId="0" borderId="14" xfId="0" applyNumberFormat="1" applyFont="1" applyFill="1" applyBorder="1" applyAlignment="1">
      <alignment vertical="center"/>
    </xf>
    <xf numFmtId="173" fontId="14" fillId="0" borderId="14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14" fillId="0" borderId="17" xfId="0" applyNumberFormat="1" applyFont="1" applyFill="1" applyBorder="1" applyAlignment="1">
      <alignment vertical="center"/>
    </xf>
    <xf numFmtId="185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 indent="2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/>
    </xf>
    <xf numFmtId="0" fontId="13" fillId="0" borderId="14" xfId="0" applyFont="1" applyBorder="1" applyAlignment="1">
      <alignment wrapText="1"/>
    </xf>
    <xf numFmtId="185" fontId="13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4" xfId="0" applyFont="1" applyBorder="1" applyAlignment="1">
      <alignment wrapText="1"/>
    </xf>
    <xf numFmtId="185" fontId="14" fillId="0" borderId="14" xfId="0" applyNumberFormat="1" applyFont="1" applyBorder="1" applyAlignment="1">
      <alignment horizontal="center" vertical="center"/>
    </xf>
    <xf numFmtId="2" fontId="14" fillId="0" borderId="14" xfId="56" applyNumberFormat="1" applyFont="1" applyFill="1" applyBorder="1" applyAlignment="1">
      <alignment horizontal="left" vertical="top" wrapText="1"/>
      <protection/>
    </xf>
    <xf numFmtId="186" fontId="14" fillId="0" borderId="14" xfId="55" applyNumberFormat="1" applyFont="1" applyFill="1" applyBorder="1" applyAlignment="1" applyProtection="1">
      <alignment horizontal="left" wrapText="1"/>
      <protection hidden="1"/>
    </xf>
    <xf numFmtId="186" fontId="14" fillId="0" borderId="14" xfId="55" applyNumberFormat="1" applyFont="1" applyFill="1" applyBorder="1" applyAlignment="1" applyProtection="1">
      <alignment horizontal="left" vertical="top" wrapText="1"/>
      <protection hidden="1"/>
    </xf>
    <xf numFmtId="2" fontId="16" fillId="0" borderId="14" xfId="56" applyNumberFormat="1" applyFont="1" applyFill="1" applyBorder="1" applyAlignment="1">
      <alignment horizontal="left" vertical="top" wrapText="1"/>
      <protection/>
    </xf>
    <xf numFmtId="186" fontId="15" fillId="0" borderId="14" xfId="55" applyNumberFormat="1" applyFont="1" applyFill="1" applyBorder="1" applyAlignment="1" applyProtection="1">
      <alignment horizontal="left" wrapText="1"/>
      <protection hidden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wrapText="1"/>
    </xf>
    <xf numFmtId="0" fontId="10" fillId="0" borderId="17" xfId="0" applyFont="1" applyFill="1" applyBorder="1" applyAlignment="1">
      <alignment horizontal="left" vertical="center" wrapText="1" indent="2"/>
    </xf>
    <xf numFmtId="49" fontId="10" fillId="0" borderId="18" xfId="0" applyNumberFormat="1" applyFont="1" applyFill="1" applyBorder="1" applyAlignment="1">
      <alignment horizontal="center" vertical="center"/>
    </xf>
    <xf numFmtId="173" fontId="10" fillId="0" borderId="18" xfId="0" applyNumberFormat="1" applyFont="1" applyFill="1" applyBorder="1" applyAlignment="1">
      <alignment vertical="center"/>
    </xf>
    <xf numFmtId="185" fontId="10" fillId="0" borderId="17" xfId="0" applyNumberFormat="1" applyFont="1" applyBorder="1" applyAlignment="1">
      <alignment/>
    </xf>
    <xf numFmtId="0" fontId="12" fillId="0" borderId="12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173" fontId="12" fillId="0" borderId="12" xfId="0" applyNumberFormat="1" applyFont="1" applyFill="1" applyBorder="1" applyAlignment="1">
      <alignment vertical="center"/>
    </xf>
    <xf numFmtId="185" fontId="12" fillId="0" borderId="12" xfId="0" applyNumberFormat="1" applyFont="1" applyBorder="1" applyAlignment="1">
      <alignment/>
    </xf>
    <xf numFmtId="0" fontId="10" fillId="0" borderId="1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73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left" vertical="center" wrapText="1" indent="2"/>
    </xf>
    <xf numFmtId="49" fontId="3" fillId="0" borderId="18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vertical="center"/>
    </xf>
    <xf numFmtId="185" fontId="12" fillId="0" borderId="14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justify" vertical="top"/>
    </xf>
    <xf numFmtId="49" fontId="10" fillId="0" borderId="17" xfId="0" applyNumberFormat="1" applyFont="1" applyFill="1" applyBorder="1" applyAlignment="1">
      <alignment horizontal="center" vertical="center"/>
    </xf>
    <xf numFmtId="185" fontId="10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justify"/>
    </xf>
    <xf numFmtId="173" fontId="10" fillId="0" borderId="19" xfId="0" applyNumberFormat="1" applyFont="1" applyFill="1" applyBorder="1" applyAlignment="1">
      <alignment vertical="center"/>
    </xf>
    <xf numFmtId="185" fontId="10" fillId="0" borderId="15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 horizontal="center" wrapText="1"/>
    </xf>
    <xf numFmtId="186" fontId="20" fillId="0" borderId="14" xfId="55" applyNumberFormat="1" applyFont="1" applyFill="1" applyBorder="1" applyAlignment="1" applyProtection="1">
      <alignment horizontal="left" wrapText="1"/>
      <protection hidden="1"/>
    </xf>
    <xf numFmtId="49" fontId="17" fillId="0" borderId="15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wrapText="1"/>
    </xf>
    <xf numFmtId="49" fontId="21" fillId="0" borderId="14" xfId="54" applyNumberFormat="1" applyFont="1" applyFill="1" applyBorder="1" applyAlignment="1">
      <alignment horizontal="left" vertical="top" wrapText="1"/>
      <protection/>
    </xf>
    <xf numFmtId="49" fontId="21" fillId="0" borderId="14" xfId="33" applyNumberFormat="1" applyFont="1" applyFill="1" applyBorder="1" applyProtection="1">
      <alignment horizontal="left" vertical="top" wrapText="1"/>
      <protection/>
    </xf>
    <xf numFmtId="2" fontId="21" fillId="0" borderId="14" xfId="33" applyNumberFormat="1" applyFont="1" applyFill="1" applyBorder="1" applyProtection="1">
      <alignment horizontal="left" vertical="top" wrapText="1"/>
      <protection/>
    </xf>
    <xf numFmtId="0" fontId="5" fillId="0" borderId="0" xfId="0" applyFont="1" applyFill="1" applyAlignment="1">
      <alignment horizontal="center" vertical="center" wrapText="1"/>
    </xf>
    <xf numFmtId="0" fontId="39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Tmp" xfId="55"/>
    <cellStyle name="Обычный_январь план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workbookViewId="0" topLeftCell="A91">
      <selection activeCell="A1" sqref="A1:IV1"/>
    </sheetView>
  </sheetViews>
  <sheetFormatPr defaultColWidth="9.25390625" defaultRowHeight="12.75"/>
  <cols>
    <col min="1" max="1" width="77.25390625" style="1" customWidth="1"/>
    <col min="2" max="2" width="24.00390625" style="1" customWidth="1"/>
    <col min="3" max="3" width="16.625" style="1" customWidth="1"/>
    <col min="4" max="4" width="4.25390625" style="1" customWidth="1"/>
    <col min="5" max="5" width="9.25390625" style="1" customWidth="1"/>
    <col min="6" max="6" width="9.625" style="1" bestFit="1" customWidth="1"/>
    <col min="7" max="16384" width="9.25390625" style="1" customWidth="1"/>
  </cols>
  <sheetData>
    <row r="1" spans="2:3" ht="15.75">
      <c r="B1" s="15" t="s">
        <v>121</v>
      </c>
      <c r="C1" s="15"/>
    </row>
    <row r="2" spans="2:3" ht="15.75">
      <c r="B2" s="15" t="s">
        <v>34</v>
      </c>
      <c r="C2" s="15"/>
    </row>
    <row r="3" spans="2:3" ht="15.75">
      <c r="B3" s="15" t="s">
        <v>122</v>
      </c>
      <c r="C3" s="15"/>
    </row>
    <row r="4" spans="2:3" ht="15.75">
      <c r="B4" s="15" t="s">
        <v>99</v>
      </c>
      <c r="C4" s="15"/>
    </row>
    <row r="5" spans="2:3" ht="15.75">
      <c r="B5" s="15" t="s">
        <v>164</v>
      </c>
      <c r="C5" s="15"/>
    </row>
    <row r="7" spans="2:3" ht="15.75">
      <c r="B7" s="13" t="s">
        <v>124</v>
      </c>
      <c r="C7" s="3"/>
    </row>
    <row r="8" spans="2:3" ht="15.75">
      <c r="B8" s="13" t="s">
        <v>34</v>
      </c>
      <c r="C8" s="3"/>
    </row>
    <row r="9" spans="2:3" ht="15.75">
      <c r="B9" s="13" t="s">
        <v>98</v>
      </c>
      <c r="C9" s="3"/>
    </row>
    <row r="10" spans="2:3" ht="15.75">
      <c r="B10" s="13" t="s">
        <v>99</v>
      </c>
      <c r="C10" s="3"/>
    </row>
    <row r="11" spans="2:3" ht="15.75">
      <c r="B11" s="14" t="s">
        <v>116</v>
      </c>
      <c r="C11" s="3"/>
    </row>
    <row r="12" ht="15.75">
      <c r="B12" s="2"/>
    </row>
    <row r="13" spans="1:3" ht="32.25" customHeight="1">
      <c r="A13" s="131" t="s">
        <v>103</v>
      </c>
      <c r="B13" s="131"/>
      <c r="C13" s="131"/>
    </row>
    <row r="14" spans="1:3" ht="9" customHeight="1">
      <c r="A14" s="5"/>
      <c r="B14" s="5"/>
      <c r="C14" s="5"/>
    </row>
    <row r="15" spans="1:3" ht="63">
      <c r="A15" s="8" t="s">
        <v>23</v>
      </c>
      <c r="B15" s="8" t="s">
        <v>24</v>
      </c>
      <c r="C15" s="9" t="s">
        <v>32</v>
      </c>
    </row>
    <row r="16" spans="1:3" ht="15.75">
      <c r="A16" s="10">
        <v>1</v>
      </c>
      <c r="B16" s="10">
        <v>2</v>
      </c>
      <c r="C16" s="8">
        <v>3</v>
      </c>
    </row>
    <row r="17" spans="1:3" ht="7.5" customHeight="1">
      <c r="A17" s="6"/>
      <c r="B17" s="7"/>
      <c r="C17" s="6"/>
    </row>
    <row r="18" spans="1:3" ht="15.75">
      <c r="A18" s="84" t="s">
        <v>28</v>
      </c>
      <c r="B18" s="85" t="s">
        <v>10</v>
      </c>
      <c r="C18" s="86">
        <f>C20+C26+C32+C36+C42+C45+C51+C48+C23</f>
        <v>199639.40000000002</v>
      </c>
    </row>
    <row r="19" spans="1:3" ht="6.75" customHeight="1">
      <c r="A19" s="84"/>
      <c r="B19" s="85"/>
      <c r="C19" s="87"/>
    </row>
    <row r="20" spans="1:3" ht="15.75">
      <c r="A20" s="88" t="s">
        <v>7</v>
      </c>
      <c r="B20" s="89" t="s">
        <v>11</v>
      </c>
      <c r="C20" s="87">
        <f>C21</f>
        <v>147936.6</v>
      </c>
    </row>
    <row r="21" spans="1:3" ht="15.75">
      <c r="A21" s="88" t="s">
        <v>0</v>
      </c>
      <c r="B21" s="89" t="s">
        <v>12</v>
      </c>
      <c r="C21" s="87">
        <v>147936.6</v>
      </c>
    </row>
    <row r="22" spans="1:3" ht="7.5" customHeight="1">
      <c r="A22" s="90"/>
      <c r="B22" s="89"/>
      <c r="C22" s="87"/>
    </row>
    <row r="23" spans="1:3" ht="32.25" customHeight="1">
      <c r="A23" s="91" t="s">
        <v>49</v>
      </c>
      <c r="B23" s="89" t="s">
        <v>51</v>
      </c>
      <c r="C23" s="87">
        <f>C24</f>
        <v>3990.2</v>
      </c>
    </row>
    <row r="24" spans="1:3" ht="36" customHeight="1">
      <c r="A24" s="88" t="s">
        <v>50</v>
      </c>
      <c r="B24" s="89" t="s">
        <v>52</v>
      </c>
      <c r="C24" s="87">
        <v>3990.2</v>
      </c>
    </row>
    <row r="25" spans="1:3" ht="7.5" customHeight="1">
      <c r="A25" s="90"/>
      <c r="B25" s="89"/>
      <c r="C25" s="87"/>
    </row>
    <row r="26" spans="1:3" ht="15.75">
      <c r="A26" s="92" t="s">
        <v>1</v>
      </c>
      <c r="B26" s="89" t="s">
        <v>13</v>
      </c>
      <c r="C26" s="87">
        <f>SUM(C27:C30)</f>
        <v>22894.6</v>
      </c>
    </row>
    <row r="27" spans="1:3" ht="31.5">
      <c r="A27" s="58" t="s">
        <v>87</v>
      </c>
      <c r="B27" s="93" t="s">
        <v>88</v>
      </c>
      <c r="C27" s="87">
        <v>16219</v>
      </c>
    </row>
    <row r="28" spans="1:3" ht="19.5" customHeight="1">
      <c r="A28" s="58" t="s">
        <v>35</v>
      </c>
      <c r="B28" s="94" t="s">
        <v>36</v>
      </c>
      <c r="C28" s="87">
        <v>850</v>
      </c>
    </row>
    <row r="29" spans="1:3" ht="15.75">
      <c r="A29" s="95" t="s">
        <v>57</v>
      </c>
      <c r="B29" s="13" t="s">
        <v>56</v>
      </c>
      <c r="C29" s="87">
        <v>64</v>
      </c>
    </row>
    <row r="30" spans="1:3" ht="30" customHeight="1">
      <c r="A30" s="58" t="s">
        <v>44</v>
      </c>
      <c r="B30" s="94" t="s">
        <v>45</v>
      </c>
      <c r="C30" s="87">
        <v>5761.6</v>
      </c>
    </row>
    <row r="31" spans="1:3" ht="6" customHeight="1">
      <c r="A31" s="90"/>
      <c r="B31" s="89"/>
      <c r="C31" s="87"/>
    </row>
    <row r="32" spans="1:3" ht="15.75">
      <c r="A32" s="58" t="s">
        <v>26</v>
      </c>
      <c r="B32" s="94" t="s">
        <v>14</v>
      </c>
      <c r="C32" s="96">
        <f>SUM(C33:C34)</f>
        <v>4814.2</v>
      </c>
    </row>
    <row r="33" spans="1:3" ht="33.75" customHeight="1">
      <c r="A33" s="58" t="s">
        <v>37</v>
      </c>
      <c r="B33" s="94" t="s">
        <v>38</v>
      </c>
      <c r="C33" s="96">
        <v>4800</v>
      </c>
    </row>
    <row r="34" spans="1:3" ht="31.5" customHeight="1">
      <c r="A34" s="58" t="s">
        <v>6</v>
      </c>
      <c r="B34" s="94" t="s">
        <v>15</v>
      </c>
      <c r="C34" s="96">
        <v>14.2</v>
      </c>
    </row>
    <row r="35" spans="1:3" ht="6" customHeight="1">
      <c r="A35" s="90"/>
      <c r="B35" s="89"/>
      <c r="C35" s="87"/>
    </row>
    <row r="36" spans="1:3" ht="39" customHeight="1">
      <c r="A36" s="88" t="s">
        <v>3</v>
      </c>
      <c r="B36" s="89" t="s">
        <v>16</v>
      </c>
      <c r="C36" s="87">
        <f>SUM(C37:C40)</f>
        <v>11088.400000000001</v>
      </c>
    </row>
    <row r="37" spans="1:3" ht="69" customHeight="1">
      <c r="A37" s="58" t="s">
        <v>39</v>
      </c>
      <c r="B37" s="94" t="s">
        <v>40</v>
      </c>
      <c r="C37" s="87">
        <v>8150</v>
      </c>
    </row>
    <row r="38" spans="1:3" ht="36" customHeight="1">
      <c r="A38" s="97" t="s">
        <v>54</v>
      </c>
      <c r="B38" s="94" t="s">
        <v>53</v>
      </c>
      <c r="C38" s="87">
        <v>960.2</v>
      </c>
    </row>
    <row r="39" spans="1:3" ht="63" customHeight="1">
      <c r="A39" s="98" t="s">
        <v>65</v>
      </c>
      <c r="B39" s="94" t="s">
        <v>41</v>
      </c>
      <c r="C39" s="87">
        <v>1886.6</v>
      </c>
    </row>
    <row r="40" spans="1:3" ht="99" customHeight="1">
      <c r="A40" s="58" t="s">
        <v>104</v>
      </c>
      <c r="B40" s="94" t="s">
        <v>105</v>
      </c>
      <c r="C40" s="87">
        <v>91.6</v>
      </c>
    </row>
    <row r="41" spans="1:3" ht="6.75" customHeight="1">
      <c r="A41" s="90"/>
      <c r="B41" s="99"/>
      <c r="C41" s="87"/>
    </row>
    <row r="42" spans="1:3" ht="21" customHeight="1">
      <c r="A42" s="92" t="s">
        <v>8</v>
      </c>
      <c r="B42" s="99" t="s">
        <v>17</v>
      </c>
      <c r="C42" s="87">
        <f>SUM(C43:C43)</f>
        <v>1339.4</v>
      </c>
    </row>
    <row r="43" spans="1:3" ht="21" customHeight="1">
      <c r="A43" s="88" t="s">
        <v>2</v>
      </c>
      <c r="B43" s="89" t="s">
        <v>18</v>
      </c>
      <c r="C43" s="87">
        <v>1339.4</v>
      </c>
    </row>
    <row r="44" spans="1:3" ht="5.25" customHeight="1">
      <c r="A44" s="90"/>
      <c r="B44" s="89"/>
      <c r="C44" s="87"/>
    </row>
    <row r="45" spans="1:3" ht="32.25" customHeight="1">
      <c r="A45" s="92" t="s">
        <v>100</v>
      </c>
      <c r="B45" s="89" t="s">
        <v>19</v>
      </c>
      <c r="C45" s="87">
        <f>C46</f>
        <v>4967.4</v>
      </c>
    </row>
    <row r="46" spans="1:3" ht="15.75">
      <c r="A46" s="88" t="s">
        <v>31</v>
      </c>
      <c r="B46" s="89" t="s">
        <v>33</v>
      </c>
      <c r="C46" s="87">
        <v>4967.4</v>
      </c>
    </row>
    <row r="47" spans="1:3" ht="8.25" customHeight="1">
      <c r="A47" s="90"/>
      <c r="B47" s="89"/>
      <c r="C47" s="87"/>
    </row>
    <row r="48" spans="1:3" ht="31.5">
      <c r="A48" s="92" t="s">
        <v>9</v>
      </c>
      <c r="B48" s="89" t="s">
        <v>20</v>
      </c>
      <c r="C48" s="87">
        <f>C49</f>
        <v>961.4</v>
      </c>
    </row>
    <row r="49" spans="1:3" ht="37.5" customHeight="1">
      <c r="A49" s="88" t="s">
        <v>59</v>
      </c>
      <c r="B49" s="89" t="s">
        <v>25</v>
      </c>
      <c r="C49" s="87">
        <v>961.4</v>
      </c>
    </row>
    <row r="50" spans="1:3" ht="6.75" customHeight="1">
      <c r="A50" s="90"/>
      <c r="B50" s="89"/>
      <c r="C50" s="87"/>
    </row>
    <row r="51" spans="1:3" ht="15.75">
      <c r="A51" s="92" t="s">
        <v>4</v>
      </c>
      <c r="B51" s="89" t="s">
        <v>21</v>
      </c>
      <c r="C51" s="87">
        <f>SUM(C52:C53)</f>
        <v>1647.2</v>
      </c>
    </row>
    <row r="52" spans="1:3" ht="32.25" customHeight="1">
      <c r="A52" s="58" t="s">
        <v>83</v>
      </c>
      <c r="B52" s="89" t="s">
        <v>82</v>
      </c>
      <c r="C52" s="87">
        <v>1409.2</v>
      </c>
    </row>
    <row r="53" spans="1:3" ht="60.75" customHeight="1">
      <c r="A53" s="58" t="s">
        <v>101</v>
      </c>
      <c r="B53" s="89" t="s">
        <v>89</v>
      </c>
      <c r="C53" s="87">
        <v>238</v>
      </c>
    </row>
    <row r="54" spans="1:3" ht="7.5" customHeight="1">
      <c r="A54" s="58"/>
      <c r="B54" s="89"/>
      <c r="C54" s="87"/>
    </row>
    <row r="55" spans="1:3" ht="15.75">
      <c r="A55" s="84" t="s">
        <v>5</v>
      </c>
      <c r="B55" s="85" t="s">
        <v>22</v>
      </c>
      <c r="C55" s="86">
        <f>C57+C92+C94</f>
        <v>1305939.6</v>
      </c>
    </row>
    <row r="56" spans="1:3" ht="5.25" customHeight="1">
      <c r="A56" s="88"/>
      <c r="B56" s="89"/>
      <c r="C56" s="87"/>
    </row>
    <row r="57" spans="1:3" ht="31.5">
      <c r="A57" s="88" t="s">
        <v>29</v>
      </c>
      <c r="B57" s="89" t="s">
        <v>27</v>
      </c>
      <c r="C57" s="87">
        <f>C58+C78+C61+C88</f>
        <v>1304304.2000000002</v>
      </c>
    </row>
    <row r="58" spans="1:3" ht="19.5" customHeight="1">
      <c r="A58" s="58" t="s">
        <v>60</v>
      </c>
      <c r="B58" s="89" t="s">
        <v>67</v>
      </c>
      <c r="C58" s="87">
        <f>C59</f>
        <v>74874.8</v>
      </c>
    </row>
    <row r="59" spans="1:3" ht="31.5">
      <c r="A59" s="100" t="s">
        <v>102</v>
      </c>
      <c r="B59" s="94" t="s">
        <v>66</v>
      </c>
      <c r="C59" s="87">
        <v>74874.8</v>
      </c>
    </row>
    <row r="60" spans="1:3" ht="10.5" customHeight="1">
      <c r="A60" s="101"/>
      <c r="B60" s="89"/>
      <c r="C60" s="87"/>
    </row>
    <row r="61" spans="1:3" ht="28.5" customHeight="1">
      <c r="A61" s="58" t="s">
        <v>61</v>
      </c>
      <c r="B61" s="99" t="s">
        <v>68</v>
      </c>
      <c r="C61" s="87">
        <f>SUM(C62:C76)</f>
        <v>441309.4</v>
      </c>
    </row>
    <row r="62" spans="1:3" ht="80.25" customHeight="1">
      <c r="A62" s="58" t="s">
        <v>46</v>
      </c>
      <c r="B62" s="89" t="s">
        <v>69</v>
      </c>
      <c r="C62" s="87">
        <v>5865</v>
      </c>
    </row>
    <row r="63" spans="1:3" ht="93" customHeight="1">
      <c r="A63" s="58" t="s">
        <v>92</v>
      </c>
      <c r="B63" s="102" t="s">
        <v>93</v>
      </c>
      <c r="C63" s="87">
        <v>4900</v>
      </c>
    </row>
    <row r="64" spans="1:3" ht="80.25" customHeight="1">
      <c r="A64" s="58" t="s">
        <v>94</v>
      </c>
      <c r="B64" s="103" t="s">
        <v>95</v>
      </c>
      <c r="C64" s="87">
        <v>95</v>
      </c>
    </row>
    <row r="65" spans="1:3" ht="69" customHeight="1">
      <c r="A65" s="58" t="s">
        <v>148</v>
      </c>
      <c r="B65" s="57" t="s">
        <v>149</v>
      </c>
      <c r="C65" s="34">
        <v>209</v>
      </c>
    </row>
    <row r="66" spans="1:3" ht="72.75" customHeight="1">
      <c r="A66" s="58" t="s">
        <v>150</v>
      </c>
      <c r="B66" s="57" t="s">
        <v>151</v>
      </c>
      <c r="C66" s="34">
        <v>698</v>
      </c>
    </row>
    <row r="67" spans="1:3" ht="57" customHeight="1">
      <c r="A67" s="58" t="s">
        <v>90</v>
      </c>
      <c r="B67" s="103" t="s">
        <v>91</v>
      </c>
      <c r="C67" s="87">
        <v>17498.2</v>
      </c>
    </row>
    <row r="68" spans="1:3" ht="60" customHeight="1">
      <c r="A68" s="58" t="s">
        <v>107</v>
      </c>
      <c r="B68" s="104" t="s">
        <v>106</v>
      </c>
      <c r="C68" s="87">
        <v>1250</v>
      </c>
    </row>
    <row r="69" spans="1:3" ht="60" customHeight="1">
      <c r="A69" s="40" t="s">
        <v>165</v>
      </c>
      <c r="B69" s="60" t="s">
        <v>125</v>
      </c>
      <c r="C69" s="87">
        <v>2146.8</v>
      </c>
    </row>
    <row r="70" spans="1:3" ht="31.5" customHeight="1">
      <c r="A70" s="105" t="s">
        <v>127</v>
      </c>
      <c r="B70" s="57" t="s">
        <v>126</v>
      </c>
      <c r="C70" s="34">
        <v>7963.2</v>
      </c>
    </row>
    <row r="71" spans="1:3" ht="31.5" customHeight="1">
      <c r="A71" s="58" t="s">
        <v>137</v>
      </c>
      <c r="B71" s="104" t="s">
        <v>136</v>
      </c>
      <c r="C71" s="34">
        <v>262.5</v>
      </c>
    </row>
    <row r="72" spans="1:3" ht="31.5" customHeight="1">
      <c r="A72" s="58" t="s">
        <v>140</v>
      </c>
      <c r="B72" s="59" t="s">
        <v>141</v>
      </c>
      <c r="C72" s="34">
        <v>785</v>
      </c>
    </row>
    <row r="73" spans="1:3" ht="36.75" customHeight="1">
      <c r="A73" s="105" t="s">
        <v>129</v>
      </c>
      <c r="B73" s="57" t="s">
        <v>128</v>
      </c>
      <c r="C73" s="34">
        <v>1537.4</v>
      </c>
    </row>
    <row r="74" spans="1:3" ht="36.75" customHeight="1">
      <c r="A74" s="40" t="s">
        <v>139</v>
      </c>
      <c r="B74" s="57" t="s">
        <v>138</v>
      </c>
      <c r="C74" s="34">
        <v>152082.2</v>
      </c>
    </row>
    <row r="75" spans="1:3" ht="63.75" customHeight="1">
      <c r="A75" s="58" t="s">
        <v>96</v>
      </c>
      <c r="B75" s="104" t="s">
        <v>97</v>
      </c>
      <c r="C75" s="87">
        <v>11964.5</v>
      </c>
    </row>
    <row r="76" spans="1:3" ht="24" customHeight="1">
      <c r="A76" s="58" t="s">
        <v>42</v>
      </c>
      <c r="B76" s="94" t="s">
        <v>70</v>
      </c>
      <c r="C76" s="87">
        <v>234052.6</v>
      </c>
    </row>
    <row r="77" spans="1:3" ht="9.75" customHeight="1">
      <c r="A77" s="101"/>
      <c r="B77" s="89"/>
      <c r="C77" s="87"/>
    </row>
    <row r="78" spans="1:3" ht="20.25" customHeight="1">
      <c r="A78" s="58" t="s">
        <v>62</v>
      </c>
      <c r="B78" s="99" t="s">
        <v>71</v>
      </c>
      <c r="C78" s="87">
        <f>SUM(C79:C86)</f>
        <v>519700.1</v>
      </c>
    </row>
    <row r="79" spans="1:3" ht="40.5" customHeight="1">
      <c r="A79" s="58" t="s">
        <v>58</v>
      </c>
      <c r="B79" s="94" t="s">
        <v>72</v>
      </c>
      <c r="C79" s="87">
        <v>105485.1</v>
      </c>
    </row>
    <row r="80" spans="1:3" ht="66.75" customHeight="1">
      <c r="A80" s="58" t="s">
        <v>63</v>
      </c>
      <c r="B80" s="106" t="s">
        <v>73</v>
      </c>
      <c r="C80" s="87">
        <v>8710.5</v>
      </c>
    </row>
    <row r="81" spans="1:3" ht="66.75" customHeight="1">
      <c r="A81" s="58" t="s">
        <v>108</v>
      </c>
      <c r="B81" s="106" t="s">
        <v>109</v>
      </c>
      <c r="C81" s="87">
        <v>2328.2</v>
      </c>
    </row>
    <row r="82" spans="1:3" ht="60" customHeight="1">
      <c r="A82" s="58" t="s">
        <v>114</v>
      </c>
      <c r="B82" s="106" t="s">
        <v>74</v>
      </c>
      <c r="C82" s="87">
        <v>921.2</v>
      </c>
    </row>
    <row r="83" spans="1:3" ht="54" customHeight="1">
      <c r="A83" s="58" t="s">
        <v>64</v>
      </c>
      <c r="B83" s="103" t="s">
        <v>75</v>
      </c>
      <c r="C83" s="87">
        <v>177.6</v>
      </c>
    </row>
    <row r="84" spans="1:3" ht="51" customHeight="1">
      <c r="A84" s="58" t="s">
        <v>110</v>
      </c>
      <c r="B84" s="103" t="s">
        <v>111</v>
      </c>
      <c r="C84" s="87">
        <v>22583.3</v>
      </c>
    </row>
    <row r="85" spans="1:3" ht="19.5" customHeight="1">
      <c r="A85" s="58" t="s">
        <v>81</v>
      </c>
      <c r="B85" s="94" t="s">
        <v>80</v>
      </c>
      <c r="C85" s="87">
        <v>5820.3</v>
      </c>
    </row>
    <row r="86" spans="1:3" ht="19.5" customHeight="1">
      <c r="A86" s="97" t="s">
        <v>43</v>
      </c>
      <c r="B86" s="94" t="s">
        <v>76</v>
      </c>
      <c r="C86" s="87">
        <v>373673.9</v>
      </c>
    </row>
    <row r="87" spans="1:3" ht="9" customHeight="1">
      <c r="A87" s="97"/>
      <c r="B87" s="94"/>
      <c r="C87" s="87"/>
    </row>
    <row r="88" spans="1:3" ht="15.75">
      <c r="A88" s="97" t="s">
        <v>47</v>
      </c>
      <c r="B88" s="94" t="s">
        <v>77</v>
      </c>
      <c r="C88" s="87">
        <f>SUM(C89:C91)</f>
        <v>268419.9</v>
      </c>
    </row>
    <row r="89" spans="1:3" ht="68.25" customHeight="1">
      <c r="A89" s="91" t="s">
        <v>48</v>
      </c>
      <c r="B89" s="89" t="s">
        <v>78</v>
      </c>
      <c r="C89" s="87">
        <v>75444.1</v>
      </c>
    </row>
    <row r="90" spans="1:3" ht="68.25" customHeight="1">
      <c r="A90" s="91" t="s">
        <v>112</v>
      </c>
      <c r="B90" s="103" t="s">
        <v>113</v>
      </c>
      <c r="C90" s="87">
        <v>8514.3</v>
      </c>
    </row>
    <row r="91" spans="1:3" ht="38.25" customHeight="1">
      <c r="A91" s="91" t="s">
        <v>55</v>
      </c>
      <c r="B91" s="107" t="s">
        <v>79</v>
      </c>
      <c r="C91" s="87">
        <v>184461.5</v>
      </c>
    </row>
    <row r="92" spans="1:3" ht="31.5" customHeight="1">
      <c r="A92" s="88" t="s">
        <v>84</v>
      </c>
      <c r="B92" s="89" t="s">
        <v>85</v>
      </c>
      <c r="C92" s="108">
        <f>SUM(C93)</f>
        <v>4216.9</v>
      </c>
    </row>
    <row r="93" spans="1:3" ht="18" customHeight="1">
      <c r="A93" s="109" t="s">
        <v>115</v>
      </c>
      <c r="B93" s="89" t="s">
        <v>86</v>
      </c>
      <c r="C93" s="108">
        <v>4216.9</v>
      </c>
    </row>
    <row r="94" spans="1:3" ht="30" customHeight="1">
      <c r="A94" s="123" t="s">
        <v>170</v>
      </c>
      <c r="B94" s="124" t="s">
        <v>171</v>
      </c>
      <c r="C94" s="108">
        <f>C95</f>
        <v>-2581.5</v>
      </c>
    </row>
    <row r="95" spans="1:3" ht="40.5" customHeight="1">
      <c r="A95" s="120" t="s">
        <v>169</v>
      </c>
      <c r="B95" s="64" t="s">
        <v>168</v>
      </c>
      <c r="C95" s="108">
        <v>-2581.5</v>
      </c>
    </row>
    <row r="96" spans="1:6" ht="15.75">
      <c r="A96" s="110"/>
      <c r="B96" s="111"/>
      <c r="C96" s="112"/>
      <c r="F96" s="11"/>
    </row>
    <row r="97" spans="1:6" ht="15.75">
      <c r="A97" s="113" t="s">
        <v>30</v>
      </c>
      <c r="B97" s="114"/>
      <c r="C97" s="115">
        <f>C18+C55</f>
        <v>1505579</v>
      </c>
      <c r="D97" s="1" t="s">
        <v>123</v>
      </c>
      <c r="F97" s="11"/>
    </row>
    <row r="98" spans="1:6" ht="18.75">
      <c r="A98" s="3"/>
      <c r="B98" s="4"/>
      <c r="F98" s="12"/>
    </row>
  </sheetData>
  <sheetProtection/>
  <mergeCells count="1">
    <mergeCell ref="A13:C13"/>
  </mergeCells>
  <printOptions/>
  <pageMargins left="1.1811023622047245" right="0.5905511811023623" top="0.7874015748031497" bottom="0.7874015748031497" header="0" footer="0"/>
  <pageSetup fitToHeight="3" horizontalDpi="600" verticalDpi="600" orientation="portrait" paperSize="9" scale="69" r:id="rId1"/>
  <headerFooter scaleWithDoc="0"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23"/>
  <sheetViews>
    <sheetView zoomScalePageLayoutView="0" workbookViewId="0" topLeftCell="A118">
      <selection activeCell="G12" sqref="G12"/>
    </sheetView>
  </sheetViews>
  <sheetFormatPr defaultColWidth="9.00390625" defaultRowHeight="12.75"/>
  <cols>
    <col min="1" max="1" width="75.375" style="16" customWidth="1"/>
    <col min="2" max="2" width="25.75390625" style="16" customWidth="1"/>
    <col min="3" max="3" width="17.00390625" style="16" customWidth="1"/>
    <col min="4" max="4" width="18.125" style="16" customWidth="1"/>
    <col min="5" max="5" width="15.625" style="16" customWidth="1"/>
    <col min="6" max="6" width="11.00390625" style="16" bestFit="1" customWidth="1"/>
    <col min="7" max="7" width="12.00390625" style="16" bestFit="1" customWidth="1"/>
    <col min="8" max="16384" width="9.125" style="16" customWidth="1"/>
  </cols>
  <sheetData>
    <row r="2" ht="12.75">
      <c r="C2" s="132" t="s">
        <v>120</v>
      </c>
    </row>
    <row r="4" spans="1:5" ht="45">
      <c r="A4" s="19" t="s">
        <v>23</v>
      </c>
      <c r="B4" s="20" t="s">
        <v>24</v>
      </c>
      <c r="C4" s="21" t="s">
        <v>117</v>
      </c>
      <c r="D4" s="22" t="s">
        <v>118</v>
      </c>
      <c r="E4" s="22" t="s">
        <v>119</v>
      </c>
    </row>
    <row r="5" spans="1:5" ht="15">
      <c r="A5" s="23">
        <v>1</v>
      </c>
      <c r="B5" s="24">
        <v>2</v>
      </c>
      <c r="C5" s="20">
        <v>3</v>
      </c>
      <c r="D5" s="25">
        <v>4</v>
      </c>
      <c r="E5" s="25">
        <v>5</v>
      </c>
    </row>
    <row r="6" spans="1:5" ht="6.75" customHeight="1">
      <c r="A6" s="26"/>
      <c r="B6" s="27"/>
      <c r="C6" s="28"/>
      <c r="D6" s="29"/>
      <c r="E6" s="29"/>
    </row>
    <row r="7" spans="1:5" ht="17.25" customHeight="1">
      <c r="A7" s="30" t="s">
        <v>28</v>
      </c>
      <c r="B7" s="31" t="s">
        <v>10</v>
      </c>
      <c r="C7" s="32">
        <f>C9+C15+C21+C25+C31+C34+C40+C37+C12</f>
        <v>199639.40000000002</v>
      </c>
      <c r="D7" s="32">
        <f>D9+D15+D21+D25+D31+D34+D40+D37+D12</f>
        <v>192623.00000000003</v>
      </c>
      <c r="E7" s="33">
        <f aca="true" t="shared" si="0" ref="E7:E57">C7-D7</f>
        <v>7016.399999999994</v>
      </c>
    </row>
    <row r="8" spans="1:5" ht="6.75" customHeight="1">
      <c r="A8" s="30"/>
      <c r="B8" s="31"/>
      <c r="C8" s="34"/>
      <c r="D8" s="34"/>
      <c r="E8" s="33"/>
    </row>
    <row r="9" spans="1:5" ht="21" customHeight="1">
      <c r="A9" s="35" t="s">
        <v>7</v>
      </c>
      <c r="B9" s="36" t="s">
        <v>11</v>
      </c>
      <c r="C9" s="34">
        <f>C10</f>
        <v>147936.6</v>
      </c>
      <c r="D9" s="34">
        <f>D10</f>
        <v>147296.1</v>
      </c>
      <c r="E9" s="33">
        <f t="shared" si="0"/>
        <v>640.5</v>
      </c>
    </row>
    <row r="10" spans="1:5" ht="18" customHeight="1">
      <c r="A10" s="35" t="s">
        <v>0</v>
      </c>
      <c r="B10" s="36" t="s">
        <v>12</v>
      </c>
      <c r="C10" s="34">
        <v>147936.6</v>
      </c>
      <c r="D10" s="34">
        <v>147296.1</v>
      </c>
      <c r="E10" s="33">
        <f t="shared" si="0"/>
        <v>640.5</v>
      </c>
    </row>
    <row r="11" spans="1:5" ht="5.25" customHeight="1">
      <c r="A11" s="37"/>
      <c r="B11" s="36"/>
      <c r="C11" s="34"/>
      <c r="D11" s="34"/>
      <c r="E11" s="33"/>
    </row>
    <row r="12" spans="1:5" ht="30.75" customHeight="1">
      <c r="A12" s="38" t="s">
        <v>49</v>
      </c>
      <c r="B12" s="36" t="s">
        <v>51</v>
      </c>
      <c r="C12" s="34">
        <f>C13</f>
        <v>3990.2</v>
      </c>
      <c r="D12" s="34">
        <f>D13</f>
        <v>3990.2</v>
      </c>
      <c r="E12" s="33">
        <f t="shared" si="0"/>
        <v>0</v>
      </c>
    </row>
    <row r="13" spans="1:5" ht="39" customHeight="1">
      <c r="A13" s="35" t="s">
        <v>50</v>
      </c>
      <c r="B13" s="36" t="s">
        <v>52</v>
      </c>
      <c r="C13" s="34">
        <v>3990.2</v>
      </c>
      <c r="D13" s="34">
        <v>3990.2</v>
      </c>
      <c r="E13" s="33">
        <f t="shared" si="0"/>
        <v>0</v>
      </c>
    </row>
    <row r="14" spans="1:5" ht="15">
      <c r="A14" s="37"/>
      <c r="B14" s="36"/>
      <c r="C14" s="34"/>
      <c r="D14" s="34"/>
      <c r="E14" s="33"/>
    </row>
    <row r="15" spans="1:5" ht="23.25" customHeight="1">
      <c r="A15" s="39" t="s">
        <v>1</v>
      </c>
      <c r="B15" s="36" t="s">
        <v>13</v>
      </c>
      <c r="C15" s="34">
        <f>SUM(C16:C19)</f>
        <v>22894.6</v>
      </c>
      <c r="D15" s="34">
        <f>SUM(D16:D19)</f>
        <v>22894.6</v>
      </c>
      <c r="E15" s="33">
        <f t="shared" si="0"/>
        <v>0</v>
      </c>
    </row>
    <row r="16" spans="1:5" ht="26.25" customHeight="1">
      <c r="A16" s="40" t="s">
        <v>87</v>
      </c>
      <c r="B16" s="41" t="s">
        <v>88</v>
      </c>
      <c r="C16" s="34">
        <v>16219</v>
      </c>
      <c r="D16" s="34">
        <v>16219</v>
      </c>
      <c r="E16" s="33">
        <f t="shared" si="0"/>
        <v>0</v>
      </c>
    </row>
    <row r="17" spans="1:5" ht="27" customHeight="1">
      <c r="A17" s="40" t="s">
        <v>35</v>
      </c>
      <c r="B17" s="42" t="s">
        <v>36</v>
      </c>
      <c r="C17" s="34">
        <v>850</v>
      </c>
      <c r="D17" s="34">
        <v>850</v>
      </c>
      <c r="E17" s="33">
        <f t="shared" si="0"/>
        <v>0</v>
      </c>
    </row>
    <row r="18" spans="1:5" ht="15">
      <c r="A18" s="43" t="s">
        <v>57</v>
      </c>
      <c r="B18" s="44" t="s">
        <v>56</v>
      </c>
      <c r="C18" s="34">
        <v>64</v>
      </c>
      <c r="D18" s="34">
        <v>64</v>
      </c>
      <c r="E18" s="33">
        <f t="shared" si="0"/>
        <v>0</v>
      </c>
    </row>
    <row r="19" spans="1:5" ht="26.25" customHeight="1">
      <c r="A19" s="40" t="s">
        <v>44</v>
      </c>
      <c r="B19" s="42" t="s">
        <v>45</v>
      </c>
      <c r="C19" s="34">
        <v>5761.6</v>
      </c>
      <c r="D19" s="34">
        <v>5761.6</v>
      </c>
      <c r="E19" s="33">
        <f t="shared" si="0"/>
        <v>0</v>
      </c>
    </row>
    <row r="20" spans="1:5" ht="6.75" customHeight="1">
      <c r="A20" s="37"/>
      <c r="B20" s="36"/>
      <c r="C20" s="34"/>
      <c r="D20" s="34"/>
      <c r="E20" s="33"/>
    </row>
    <row r="21" spans="1:5" ht="18" customHeight="1">
      <c r="A21" s="40" t="s">
        <v>26</v>
      </c>
      <c r="B21" s="42" t="s">
        <v>14</v>
      </c>
      <c r="C21" s="45">
        <f>SUM(C22:C23)</f>
        <v>4814.2</v>
      </c>
      <c r="D21" s="45">
        <f>SUM(D22:D23)</f>
        <v>4814.2</v>
      </c>
      <c r="E21" s="33">
        <f t="shared" si="0"/>
        <v>0</v>
      </c>
    </row>
    <row r="22" spans="1:5" ht="25.5" customHeight="1">
      <c r="A22" s="40" t="s">
        <v>37</v>
      </c>
      <c r="B22" s="42" t="s">
        <v>38</v>
      </c>
      <c r="C22" s="45">
        <v>4800</v>
      </c>
      <c r="D22" s="45">
        <v>4800</v>
      </c>
      <c r="E22" s="33">
        <f t="shared" si="0"/>
        <v>0</v>
      </c>
    </row>
    <row r="23" spans="1:5" ht="24" customHeight="1">
      <c r="A23" s="40" t="s">
        <v>6</v>
      </c>
      <c r="B23" s="42" t="s">
        <v>15</v>
      </c>
      <c r="C23" s="45">
        <v>14.2</v>
      </c>
      <c r="D23" s="45">
        <v>14.2</v>
      </c>
      <c r="E23" s="33">
        <f t="shared" si="0"/>
        <v>0</v>
      </c>
    </row>
    <row r="24" spans="1:5" ht="8.25" customHeight="1">
      <c r="A24" s="37"/>
      <c r="B24" s="36"/>
      <c r="C24" s="34"/>
      <c r="D24" s="34"/>
      <c r="E24" s="33"/>
    </row>
    <row r="25" spans="1:5" ht="49.5" customHeight="1">
      <c r="A25" s="35" t="s">
        <v>3</v>
      </c>
      <c r="B25" s="36" t="s">
        <v>16</v>
      </c>
      <c r="C25" s="34">
        <f>SUM(C26:C29)</f>
        <v>11088.400000000001</v>
      </c>
      <c r="D25" s="34">
        <f>SUM(D26:D29)</f>
        <v>10088.400000000001</v>
      </c>
      <c r="E25" s="33">
        <f t="shared" si="0"/>
        <v>1000</v>
      </c>
    </row>
    <row r="26" spans="1:5" ht="60">
      <c r="A26" s="40" t="s">
        <v>39</v>
      </c>
      <c r="B26" s="42" t="s">
        <v>40</v>
      </c>
      <c r="C26" s="34">
        <v>8150</v>
      </c>
      <c r="D26" s="34">
        <v>8150</v>
      </c>
      <c r="E26" s="33">
        <f t="shared" si="0"/>
        <v>0</v>
      </c>
    </row>
    <row r="27" spans="1:5" ht="30">
      <c r="A27" s="46" t="s">
        <v>54</v>
      </c>
      <c r="B27" s="42" t="s">
        <v>53</v>
      </c>
      <c r="C27" s="34">
        <v>960.2</v>
      </c>
      <c r="D27" s="34">
        <v>960.2</v>
      </c>
      <c r="E27" s="33">
        <f t="shared" si="0"/>
        <v>0</v>
      </c>
    </row>
    <row r="28" spans="1:5" ht="61.5" customHeight="1">
      <c r="A28" s="47" t="s">
        <v>65</v>
      </c>
      <c r="B28" s="42" t="s">
        <v>41</v>
      </c>
      <c r="C28" s="34">
        <v>1886.6</v>
      </c>
      <c r="D28" s="34">
        <v>886.6</v>
      </c>
      <c r="E28" s="53">
        <f t="shared" si="0"/>
        <v>999.9999999999999</v>
      </c>
    </row>
    <row r="29" spans="1:5" ht="69" customHeight="1">
      <c r="A29" s="40" t="s">
        <v>104</v>
      </c>
      <c r="B29" s="42" t="s">
        <v>105</v>
      </c>
      <c r="C29" s="34">
        <v>91.6</v>
      </c>
      <c r="D29" s="34">
        <v>91.6</v>
      </c>
      <c r="E29" s="33">
        <f t="shared" si="0"/>
        <v>0</v>
      </c>
    </row>
    <row r="30" spans="1:5" ht="9" customHeight="1">
      <c r="A30" s="37"/>
      <c r="B30" s="48"/>
      <c r="C30" s="34"/>
      <c r="D30" s="34"/>
      <c r="E30" s="33"/>
    </row>
    <row r="31" spans="1:5" ht="36" customHeight="1">
      <c r="A31" s="39" t="s">
        <v>8</v>
      </c>
      <c r="B31" s="48" t="s">
        <v>17</v>
      </c>
      <c r="C31" s="34">
        <f>SUM(C32:C32)</f>
        <v>1339.4</v>
      </c>
      <c r="D31" s="34">
        <f>SUM(D32:D32)</f>
        <v>486</v>
      </c>
      <c r="E31" s="33">
        <f t="shared" si="0"/>
        <v>853.4000000000001</v>
      </c>
    </row>
    <row r="32" spans="1:5" ht="26.25" customHeight="1">
      <c r="A32" s="35" t="s">
        <v>2</v>
      </c>
      <c r="B32" s="36" t="s">
        <v>18</v>
      </c>
      <c r="C32" s="34">
        <v>1339.4</v>
      </c>
      <c r="D32" s="34">
        <v>486</v>
      </c>
      <c r="E32" s="33">
        <f t="shared" si="0"/>
        <v>853.4000000000001</v>
      </c>
    </row>
    <row r="33" spans="1:5" ht="9" customHeight="1">
      <c r="A33" s="37"/>
      <c r="B33" s="36"/>
      <c r="C33" s="34"/>
      <c r="D33" s="34"/>
      <c r="E33" s="33"/>
    </row>
    <row r="34" spans="1:5" ht="30" customHeight="1">
      <c r="A34" s="39" t="s">
        <v>100</v>
      </c>
      <c r="B34" s="36" t="s">
        <v>19</v>
      </c>
      <c r="C34" s="34">
        <f>C35</f>
        <v>4967.4</v>
      </c>
      <c r="D34" s="34">
        <f>D35</f>
        <v>444.9</v>
      </c>
      <c r="E34" s="33">
        <f t="shared" si="0"/>
        <v>4522.5</v>
      </c>
    </row>
    <row r="35" spans="1:5" ht="26.25" customHeight="1">
      <c r="A35" s="35" t="s">
        <v>31</v>
      </c>
      <c r="B35" s="36" t="s">
        <v>33</v>
      </c>
      <c r="C35" s="34">
        <v>4967.4</v>
      </c>
      <c r="D35" s="34">
        <v>444.9</v>
      </c>
      <c r="E35" s="33">
        <f t="shared" si="0"/>
        <v>4522.5</v>
      </c>
    </row>
    <row r="36" spans="1:5" ht="6" customHeight="1">
      <c r="A36" s="37"/>
      <c r="B36" s="36"/>
      <c r="C36" s="34"/>
      <c r="D36" s="34"/>
      <c r="E36" s="33"/>
    </row>
    <row r="37" spans="1:5" ht="38.25" customHeight="1">
      <c r="A37" s="39" t="s">
        <v>9</v>
      </c>
      <c r="B37" s="36" t="s">
        <v>20</v>
      </c>
      <c r="C37" s="34">
        <f>C38</f>
        <v>961.4</v>
      </c>
      <c r="D37" s="34">
        <f>D38</f>
        <v>961.4</v>
      </c>
      <c r="E37" s="33">
        <f t="shared" si="0"/>
        <v>0</v>
      </c>
    </row>
    <row r="38" spans="1:5" ht="31.5" customHeight="1">
      <c r="A38" s="35" t="s">
        <v>59</v>
      </c>
      <c r="B38" s="36" t="s">
        <v>25</v>
      </c>
      <c r="C38" s="34">
        <v>961.4</v>
      </c>
      <c r="D38" s="34">
        <v>961.4</v>
      </c>
      <c r="E38" s="33">
        <f t="shared" si="0"/>
        <v>0</v>
      </c>
    </row>
    <row r="39" spans="1:5" ht="6.75" customHeight="1">
      <c r="A39" s="37"/>
      <c r="B39" s="36"/>
      <c r="C39" s="34"/>
      <c r="D39" s="34"/>
      <c r="E39" s="33"/>
    </row>
    <row r="40" spans="1:5" ht="26.25" customHeight="1">
      <c r="A40" s="39" t="s">
        <v>4</v>
      </c>
      <c r="B40" s="36" t="s">
        <v>21</v>
      </c>
      <c r="C40" s="34">
        <f>SUM(C41:C42)</f>
        <v>1647.2</v>
      </c>
      <c r="D40" s="34">
        <f>SUM(D41:D42)</f>
        <v>1647.2</v>
      </c>
      <c r="E40" s="33">
        <f t="shared" si="0"/>
        <v>0</v>
      </c>
    </row>
    <row r="41" spans="1:5" ht="33" customHeight="1">
      <c r="A41" s="40" t="s">
        <v>83</v>
      </c>
      <c r="B41" s="36" t="s">
        <v>82</v>
      </c>
      <c r="C41" s="34">
        <v>1409.2</v>
      </c>
      <c r="D41" s="34">
        <v>1409.2</v>
      </c>
      <c r="E41" s="33">
        <f t="shared" si="0"/>
        <v>0</v>
      </c>
    </row>
    <row r="42" spans="1:5" ht="69.75" customHeight="1">
      <c r="A42" s="40" t="s">
        <v>101</v>
      </c>
      <c r="B42" s="36" t="s">
        <v>89</v>
      </c>
      <c r="C42" s="34">
        <v>238</v>
      </c>
      <c r="D42" s="34">
        <v>238</v>
      </c>
      <c r="E42" s="33">
        <f t="shared" si="0"/>
        <v>0</v>
      </c>
    </row>
    <row r="43" spans="1:5" ht="8.25" customHeight="1">
      <c r="A43" s="40"/>
      <c r="B43" s="36"/>
      <c r="C43" s="34"/>
      <c r="D43" s="34"/>
      <c r="E43" s="33"/>
    </row>
    <row r="44" spans="1:5" ht="27" customHeight="1">
      <c r="A44" s="30" t="s">
        <v>5</v>
      </c>
      <c r="B44" s="31" t="s">
        <v>22</v>
      </c>
      <c r="C44" s="32">
        <f>C46+C118+C120</f>
        <v>1305939.6</v>
      </c>
      <c r="D44" s="32">
        <f>D46+D118+D120</f>
        <v>1258244.9</v>
      </c>
      <c r="E44" s="116">
        <f t="shared" si="0"/>
        <v>47694.700000000186</v>
      </c>
    </row>
    <row r="45" spans="1:5" ht="5.25" customHeight="1">
      <c r="A45" s="35"/>
      <c r="B45" s="36"/>
      <c r="C45" s="34"/>
      <c r="D45" s="34"/>
      <c r="E45" s="53"/>
    </row>
    <row r="46" spans="1:5" ht="36" customHeight="1">
      <c r="A46" s="35" t="s">
        <v>29</v>
      </c>
      <c r="B46" s="36" t="s">
        <v>27</v>
      </c>
      <c r="C46" s="34">
        <f>C47+C88+C50+C98</f>
        <v>1304304.2000000002</v>
      </c>
      <c r="D46" s="34">
        <f>D47+D88+D50+D98</f>
        <v>1254028</v>
      </c>
      <c r="E46" s="53">
        <f t="shared" si="0"/>
        <v>50276.200000000186</v>
      </c>
    </row>
    <row r="47" spans="1:5" ht="21" customHeight="1">
      <c r="A47" s="40" t="s">
        <v>60</v>
      </c>
      <c r="B47" s="36" t="s">
        <v>67</v>
      </c>
      <c r="C47" s="34">
        <f>C48</f>
        <v>74874.8</v>
      </c>
      <c r="D47" s="34">
        <f>D48</f>
        <v>74874.8</v>
      </c>
      <c r="E47" s="53">
        <f t="shared" si="0"/>
        <v>0</v>
      </c>
    </row>
    <row r="48" spans="1:5" ht="37.5" customHeight="1">
      <c r="A48" s="54" t="s">
        <v>102</v>
      </c>
      <c r="B48" s="42" t="s">
        <v>66</v>
      </c>
      <c r="C48" s="34">
        <v>74874.8</v>
      </c>
      <c r="D48" s="34">
        <v>74874.8</v>
      </c>
      <c r="E48" s="53">
        <f t="shared" si="0"/>
        <v>0</v>
      </c>
    </row>
    <row r="49" spans="1:5" ht="15">
      <c r="A49" s="55"/>
      <c r="B49" s="36"/>
      <c r="C49" s="34"/>
      <c r="D49" s="34"/>
      <c r="E49" s="53"/>
    </row>
    <row r="50" spans="1:5" ht="33.75" customHeight="1">
      <c r="A50" s="40" t="s">
        <v>61</v>
      </c>
      <c r="B50" s="48" t="s">
        <v>68</v>
      </c>
      <c r="C50" s="34">
        <f>SUM(C51:C69)-C66-C67-C61-C62</f>
        <v>441309.4</v>
      </c>
      <c r="D50" s="34">
        <f>SUM(D51:D69)-D66-D67-D61-D62</f>
        <v>417303.50000000006</v>
      </c>
      <c r="E50" s="53">
        <f t="shared" si="0"/>
        <v>24005.899999999965</v>
      </c>
    </row>
    <row r="51" spans="1:5" ht="72.75" customHeight="1">
      <c r="A51" s="40" t="s">
        <v>46</v>
      </c>
      <c r="B51" s="36" t="s">
        <v>69</v>
      </c>
      <c r="C51" s="34">
        <v>5865</v>
      </c>
      <c r="D51" s="34">
        <v>5865</v>
      </c>
      <c r="E51" s="53">
        <f t="shared" si="0"/>
        <v>0</v>
      </c>
    </row>
    <row r="52" spans="1:5" ht="87.75" customHeight="1">
      <c r="A52" s="40" t="s">
        <v>92</v>
      </c>
      <c r="B52" s="56" t="s">
        <v>93</v>
      </c>
      <c r="C52" s="34">
        <v>4900</v>
      </c>
      <c r="D52" s="34">
        <v>4900</v>
      </c>
      <c r="E52" s="53">
        <f t="shared" si="0"/>
        <v>0</v>
      </c>
    </row>
    <row r="53" spans="1:5" ht="63.75" customHeight="1">
      <c r="A53" s="40" t="s">
        <v>94</v>
      </c>
      <c r="B53" s="57" t="s">
        <v>95</v>
      </c>
      <c r="C53" s="34">
        <v>95</v>
      </c>
      <c r="D53" s="34">
        <v>95</v>
      </c>
      <c r="E53" s="53">
        <f t="shared" si="0"/>
        <v>0</v>
      </c>
    </row>
    <row r="54" spans="1:5" ht="63.75" customHeight="1">
      <c r="A54" s="58" t="s">
        <v>148</v>
      </c>
      <c r="B54" s="57" t="s">
        <v>149</v>
      </c>
      <c r="C54" s="34">
        <v>209</v>
      </c>
      <c r="D54" s="34">
        <v>209</v>
      </c>
      <c r="E54" s="53">
        <f t="shared" si="0"/>
        <v>0</v>
      </c>
    </row>
    <row r="55" spans="1:5" ht="63.75" customHeight="1">
      <c r="A55" s="58" t="s">
        <v>150</v>
      </c>
      <c r="B55" s="57" t="s">
        <v>151</v>
      </c>
      <c r="C55" s="34">
        <v>698</v>
      </c>
      <c r="D55" s="34">
        <v>698</v>
      </c>
      <c r="E55" s="53">
        <f t="shared" si="0"/>
        <v>0</v>
      </c>
    </row>
    <row r="56" spans="1:5" ht="45" customHeight="1">
      <c r="A56" s="40" t="s">
        <v>90</v>
      </c>
      <c r="B56" s="57" t="s">
        <v>91</v>
      </c>
      <c r="C56" s="34">
        <v>17498.2</v>
      </c>
      <c r="D56" s="34">
        <v>17498.2</v>
      </c>
      <c r="E56" s="53">
        <f t="shared" si="0"/>
        <v>0</v>
      </c>
    </row>
    <row r="57" spans="1:5" ht="45" customHeight="1">
      <c r="A57" s="40" t="s">
        <v>107</v>
      </c>
      <c r="B57" s="59" t="s">
        <v>106</v>
      </c>
      <c r="C57" s="34">
        <v>1250</v>
      </c>
      <c r="D57" s="34">
        <v>1250</v>
      </c>
      <c r="E57" s="53">
        <f t="shared" si="0"/>
        <v>0</v>
      </c>
    </row>
    <row r="58" spans="1:5" ht="33" customHeight="1">
      <c r="A58" s="40" t="s">
        <v>165</v>
      </c>
      <c r="B58" s="60" t="s">
        <v>125</v>
      </c>
      <c r="C58" s="34">
        <v>2146.8</v>
      </c>
      <c r="D58" s="34">
        <v>2146.8</v>
      </c>
      <c r="E58" s="53">
        <f aca="true" t="shared" si="1" ref="E58:E67">C58-D58</f>
        <v>0</v>
      </c>
    </row>
    <row r="59" spans="1:7" ht="33" customHeight="1">
      <c r="A59" s="61" t="s">
        <v>127</v>
      </c>
      <c r="B59" s="57" t="s">
        <v>126</v>
      </c>
      <c r="C59" s="34">
        <v>7963.2</v>
      </c>
      <c r="D59" s="34">
        <v>7963.2</v>
      </c>
      <c r="E59" s="53">
        <f t="shared" si="1"/>
        <v>0</v>
      </c>
      <c r="G59" s="17"/>
    </row>
    <row r="60" spans="1:5" ht="33" customHeight="1">
      <c r="A60" s="58" t="s">
        <v>146</v>
      </c>
      <c r="B60" s="59" t="s">
        <v>136</v>
      </c>
      <c r="C60" s="34">
        <f>SUM(C61:C62)</f>
        <v>262.5</v>
      </c>
      <c r="D60" s="34">
        <f>SUM(D61:D62)</f>
        <v>262.5</v>
      </c>
      <c r="E60" s="53">
        <f t="shared" si="1"/>
        <v>0</v>
      </c>
    </row>
    <row r="61" spans="1:5" ht="18.75" customHeight="1">
      <c r="A61" s="62" t="s">
        <v>145</v>
      </c>
      <c r="B61" s="59"/>
      <c r="C61" s="49">
        <v>206.9</v>
      </c>
      <c r="D61" s="49">
        <v>206.9</v>
      </c>
      <c r="E61" s="63">
        <f t="shared" si="1"/>
        <v>0</v>
      </c>
    </row>
    <row r="62" spans="1:5" ht="16.5" customHeight="1">
      <c r="A62" s="62" t="s">
        <v>147</v>
      </c>
      <c r="B62" s="59"/>
      <c r="C62" s="49">
        <v>55.6</v>
      </c>
      <c r="D62" s="49">
        <v>55.6</v>
      </c>
      <c r="E62" s="63">
        <f t="shared" si="1"/>
        <v>0</v>
      </c>
    </row>
    <row r="63" spans="1:5" ht="33" customHeight="1">
      <c r="A63" s="58" t="s">
        <v>140</v>
      </c>
      <c r="B63" s="59" t="s">
        <v>141</v>
      </c>
      <c r="C63" s="34">
        <v>785</v>
      </c>
      <c r="D63" s="34">
        <v>785</v>
      </c>
      <c r="E63" s="53">
        <f t="shared" si="1"/>
        <v>0</v>
      </c>
    </row>
    <row r="64" spans="1:5" ht="33" customHeight="1">
      <c r="A64" s="61" t="s">
        <v>129</v>
      </c>
      <c r="B64" s="57" t="s">
        <v>128</v>
      </c>
      <c r="C64" s="34">
        <v>1537.4</v>
      </c>
      <c r="D64" s="34">
        <v>1537.4</v>
      </c>
      <c r="E64" s="53">
        <f t="shared" si="1"/>
        <v>0</v>
      </c>
    </row>
    <row r="65" spans="1:5" ht="33" customHeight="1">
      <c r="A65" s="40" t="s">
        <v>139</v>
      </c>
      <c r="B65" s="64" t="s">
        <v>138</v>
      </c>
      <c r="C65" s="34">
        <v>152082.2</v>
      </c>
      <c r="D65" s="34">
        <v>128076.3</v>
      </c>
      <c r="E65" s="53">
        <f t="shared" si="1"/>
        <v>24005.90000000001</v>
      </c>
    </row>
    <row r="66" spans="1:5" ht="19.5" customHeight="1">
      <c r="A66" s="65" t="s">
        <v>142</v>
      </c>
      <c r="B66" s="64"/>
      <c r="C66" s="50">
        <v>4649.6</v>
      </c>
      <c r="D66" s="50">
        <v>4649.6</v>
      </c>
      <c r="E66" s="66">
        <f t="shared" si="1"/>
        <v>0</v>
      </c>
    </row>
    <row r="67" spans="1:5" ht="20.25" customHeight="1">
      <c r="A67" s="65" t="s">
        <v>143</v>
      </c>
      <c r="B67" s="64"/>
      <c r="C67" s="50">
        <v>147432.6</v>
      </c>
      <c r="D67" s="50">
        <v>123426.7</v>
      </c>
      <c r="E67" s="66">
        <f t="shared" si="1"/>
        <v>24005.90000000001</v>
      </c>
    </row>
    <row r="68" spans="1:5" ht="51" customHeight="1">
      <c r="A68" s="40" t="s">
        <v>144</v>
      </c>
      <c r="B68" s="59" t="s">
        <v>97</v>
      </c>
      <c r="C68" s="34">
        <v>11964.5</v>
      </c>
      <c r="D68" s="34">
        <v>11964.5</v>
      </c>
      <c r="E68" s="53">
        <f aca="true" t="shared" si="2" ref="E68:E123">C68-D68</f>
        <v>0</v>
      </c>
    </row>
    <row r="69" spans="1:5" ht="21" customHeight="1">
      <c r="A69" s="40" t="s">
        <v>42</v>
      </c>
      <c r="B69" s="42" t="s">
        <v>70</v>
      </c>
      <c r="C69" s="34">
        <f>SUM(C70:C86)</f>
        <v>234052.59999999998</v>
      </c>
      <c r="D69" s="34">
        <f>SUM(D70:D86)</f>
        <v>234052.59999999998</v>
      </c>
      <c r="E69" s="53">
        <f t="shared" si="2"/>
        <v>0</v>
      </c>
    </row>
    <row r="70" spans="1:5" ht="36.75" customHeight="1">
      <c r="A70" s="65" t="s">
        <v>130</v>
      </c>
      <c r="B70" s="42"/>
      <c r="C70" s="50">
        <v>51.4</v>
      </c>
      <c r="D70" s="50">
        <v>51.4</v>
      </c>
      <c r="E70" s="66">
        <f t="shared" si="2"/>
        <v>0</v>
      </c>
    </row>
    <row r="71" spans="1:5" ht="20.25" customHeight="1">
      <c r="A71" s="65" t="s">
        <v>161</v>
      </c>
      <c r="B71" s="42"/>
      <c r="C71" s="50">
        <v>1899.3</v>
      </c>
      <c r="D71" s="50">
        <v>1899.3</v>
      </c>
      <c r="E71" s="66">
        <f t="shared" si="2"/>
        <v>0</v>
      </c>
    </row>
    <row r="72" spans="1:5" ht="16.5" customHeight="1">
      <c r="A72" s="65" t="s">
        <v>135</v>
      </c>
      <c r="B72" s="42"/>
      <c r="C72" s="50">
        <v>219256.9</v>
      </c>
      <c r="D72" s="50">
        <v>219256.9</v>
      </c>
      <c r="E72" s="66">
        <f t="shared" si="2"/>
        <v>0</v>
      </c>
    </row>
    <row r="73" spans="1:5" ht="15" customHeight="1">
      <c r="A73" s="67" t="s">
        <v>152</v>
      </c>
      <c r="B73" s="42"/>
      <c r="C73" s="50">
        <v>1397.7</v>
      </c>
      <c r="D73" s="50">
        <v>1397.7</v>
      </c>
      <c r="E73" s="66">
        <f t="shared" si="2"/>
        <v>0</v>
      </c>
    </row>
    <row r="74" spans="1:5" ht="14.25" customHeight="1">
      <c r="A74" s="65" t="s">
        <v>131</v>
      </c>
      <c r="B74" s="42"/>
      <c r="C74" s="50">
        <v>54.4</v>
      </c>
      <c r="D74" s="50">
        <v>54.4</v>
      </c>
      <c r="E74" s="66">
        <f t="shared" si="2"/>
        <v>0</v>
      </c>
    </row>
    <row r="75" spans="1:5" ht="36" customHeight="1">
      <c r="A75" s="65" t="s">
        <v>132</v>
      </c>
      <c r="B75" s="42"/>
      <c r="C75" s="50">
        <v>41.5</v>
      </c>
      <c r="D75" s="50">
        <v>41.5</v>
      </c>
      <c r="E75" s="66">
        <f t="shared" si="2"/>
        <v>0</v>
      </c>
    </row>
    <row r="76" spans="1:5" ht="29.25" customHeight="1">
      <c r="A76" s="68" t="s">
        <v>133</v>
      </c>
      <c r="B76" s="42"/>
      <c r="C76" s="50"/>
      <c r="D76" s="50"/>
      <c r="E76" s="66">
        <f t="shared" si="2"/>
        <v>0</v>
      </c>
    </row>
    <row r="77" spans="1:5" ht="27" customHeight="1">
      <c r="A77" s="69" t="s">
        <v>134</v>
      </c>
      <c r="B77" s="42"/>
      <c r="C77" s="50">
        <v>885.8</v>
      </c>
      <c r="D77" s="50">
        <v>885.8</v>
      </c>
      <c r="E77" s="66">
        <f t="shared" si="2"/>
        <v>0</v>
      </c>
    </row>
    <row r="78" spans="1:5" ht="30" customHeight="1">
      <c r="A78" s="65" t="s">
        <v>159</v>
      </c>
      <c r="B78" s="42"/>
      <c r="C78" s="50">
        <v>64.4</v>
      </c>
      <c r="D78" s="50">
        <v>64.4</v>
      </c>
      <c r="E78" s="66">
        <f t="shared" si="2"/>
        <v>0</v>
      </c>
    </row>
    <row r="79" spans="1:5" ht="30" customHeight="1">
      <c r="A79" s="69" t="s">
        <v>154</v>
      </c>
      <c r="B79" s="42"/>
      <c r="C79" s="50">
        <v>265</v>
      </c>
      <c r="D79" s="50">
        <v>265</v>
      </c>
      <c r="E79" s="66">
        <f t="shared" si="2"/>
        <v>0</v>
      </c>
    </row>
    <row r="80" spans="1:5" ht="30" customHeight="1">
      <c r="A80" s="69" t="s">
        <v>155</v>
      </c>
      <c r="B80" s="42"/>
      <c r="C80" s="50">
        <v>122.3</v>
      </c>
      <c r="D80" s="50">
        <v>122.3</v>
      </c>
      <c r="E80" s="66">
        <f t="shared" si="2"/>
        <v>0</v>
      </c>
    </row>
    <row r="81" spans="1:5" ht="40.5" customHeight="1">
      <c r="A81" s="68" t="s">
        <v>156</v>
      </c>
      <c r="B81" s="42"/>
      <c r="C81" s="50">
        <v>3510</v>
      </c>
      <c r="D81" s="50">
        <v>3510</v>
      </c>
      <c r="E81" s="66">
        <f t="shared" si="2"/>
        <v>0</v>
      </c>
    </row>
    <row r="82" spans="1:5" ht="42" customHeight="1">
      <c r="A82" s="68" t="s">
        <v>157</v>
      </c>
      <c r="B82" s="42"/>
      <c r="C82" s="50">
        <v>2529</v>
      </c>
      <c r="D82" s="50">
        <v>2529</v>
      </c>
      <c r="E82" s="66">
        <f t="shared" si="2"/>
        <v>0</v>
      </c>
    </row>
    <row r="83" spans="1:5" ht="22.5" customHeight="1">
      <c r="A83" s="70" t="s">
        <v>163</v>
      </c>
      <c r="B83" s="42"/>
      <c r="C83" s="50">
        <v>702.8</v>
      </c>
      <c r="D83" s="50">
        <v>702.8</v>
      </c>
      <c r="E83" s="66">
        <f t="shared" si="2"/>
        <v>0</v>
      </c>
    </row>
    <row r="84" spans="1:5" ht="20.25" customHeight="1">
      <c r="A84" s="71" t="s">
        <v>162</v>
      </c>
      <c r="B84" s="42"/>
      <c r="C84" s="50">
        <v>600</v>
      </c>
      <c r="D84" s="50">
        <v>600</v>
      </c>
      <c r="E84" s="66">
        <f t="shared" si="2"/>
        <v>0</v>
      </c>
    </row>
    <row r="85" spans="1:5" ht="19.5" customHeight="1">
      <c r="A85" s="67" t="s">
        <v>160</v>
      </c>
      <c r="B85" s="42"/>
      <c r="C85" s="50">
        <v>1650</v>
      </c>
      <c r="D85" s="50">
        <v>1650</v>
      </c>
      <c r="E85" s="66">
        <f t="shared" si="2"/>
        <v>0</v>
      </c>
    </row>
    <row r="86" spans="1:5" ht="28.5" customHeight="1">
      <c r="A86" s="69" t="s">
        <v>153</v>
      </c>
      <c r="B86" s="42"/>
      <c r="C86" s="50">
        <v>1022.1</v>
      </c>
      <c r="D86" s="50">
        <v>1022.1</v>
      </c>
      <c r="E86" s="66">
        <f t="shared" si="2"/>
        <v>0</v>
      </c>
    </row>
    <row r="87" spans="1:5" ht="7.5" customHeight="1">
      <c r="A87" s="55"/>
      <c r="B87" s="36"/>
      <c r="C87" s="34"/>
      <c r="D87" s="34"/>
      <c r="E87" s="53"/>
    </row>
    <row r="88" spans="1:5" ht="24.75" customHeight="1">
      <c r="A88" s="40" t="s">
        <v>62</v>
      </c>
      <c r="B88" s="48" t="s">
        <v>71</v>
      </c>
      <c r="C88" s="34">
        <f>SUM(C89:C96)</f>
        <v>519700.1</v>
      </c>
      <c r="D88" s="34">
        <f>SUM(D89:D96)</f>
        <v>499700.10000000003</v>
      </c>
      <c r="E88" s="53">
        <f t="shared" si="2"/>
        <v>19999.99999999994</v>
      </c>
    </row>
    <row r="89" spans="1:5" ht="30.75" customHeight="1">
      <c r="A89" s="40" t="s">
        <v>58</v>
      </c>
      <c r="B89" s="42" t="s">
        <v>72</v>
      </c>
      <c r="C89" s="34">
        <v>105485.1</v>
      </c>
      <c r="D89" s="34">
        <v>85485.1</v>
      </c>
      <c r="E89" s="53">
        <f t="shared" si="2"/>
        <v>20000</v>
      </c>
    </row>
    <row r="90" spans="1:5" ht="57.75" customHeight="1">
      <c r="A90" s="40" t="s">
        <v>63</v>
      </c>
      <c r="B90" s="72" t="s">
        <v>73</v>
      </c>
      <c r="C90" s="34">
        <v>8710.5</v>
      </c>
      <c r="D90" s="34">
        <v>8710.5</v>
      </c>
      <c r="E90" s="53">
        <f t="shared" si="2"/>
        <v>0</v>
      </c>
    </row>
    <row r="91" spans="1:5" ht="54" customHeight="1">
      <c r="A91" s="40" t="s">
        <v>108</v>
      </c>
      <c r="B91" s="72" t="s">
        <v>109</v>
      </c>
      <c r="C91" s="34">
        <v>2328.2</v>
      </c>
      <c r="D91" s="34">
        <v>2328.2</v>
      </c>
      <c r="E91" s="53">
        <f t="shared" si="2"/>
        <v>0</v>
      </c>
    </row>
    <row r="92" spans="1:5" ht="48" customHeight="1">
      <c r="A92" s="40" t="s">
        <v>114</v>
      </c>
      <c r="B92" s="72" t="s">
        <v>74</v>
      </c>
      <c r="C92" s="34">
        <v>921.2</v>
      </c>
      <c r="D92" s="34">
        <v>921.2</v>
      </c>
      <c r="E92" s="53">
        <f t="shared" si="2"/>
        <v>0</v>
      </c>
    </row>
    <row r="93" spans="1:5" ht="45" customHeight="1">
      <c r="A93" s="40" t="s">
        <v>64</v>
      </c>
      <c r="B93" s="57" t="s">
        <v>75</v>
      </c>
      <c r="C93" s="34">
        <v>177.6</v>
      </c>
      <c r="D93" s="34">
        <v>177.6</v>
      </c>
      <c r="E93" s="53">
        <f t="shared" si="2"/>
        <v>0</v>
      </c>
    </row>
    <row r="94" spans="1:5" ht="45" customHeight="1">
      <c r="A94" s="40" t="s">
        <v>110</v>
      </c>
      <c r="B94" s="57" t="s">
        <v>111</v>
      </c>
      <c r="C94" s="34">
        <v>22583.3</v>
      </c>
      <c r="D94" s="34">
        <v>22583.3</v>
      </c>
      <c r="E94" s="53">
        <f t="shared" si="2"/>
        <v>0</v>
      </c>
    </row>
    <row r="95" spans="1:5" ht="19.5" customHeight="1">
      <c r="A95" s="40" t="s">
        <v>81</v>
      </c>
      <c r="B95" s="42" t="s">
        <v>80</v>
      </c>
      <c r="C95" s="34">
        <v>5820.3</v>
      </c>
      <c r="D95" s="34">
        <v>5820.3</v>
      </c>
      <c r="E95" s="53">
        <f t="shared" si="2"/>
        <v>0</v>
      </c>
    </row>
    <row r="96" spans="1:5" ht="24" customHeight="1">
      <c r="A96" s="46" t="s">
        <v>43</v>
      </c>
      <c r="B96" s="42" t="s">
        <v>76</v>
      </c>
      <c r="C96" s="34">
        <v>373673.9</v>
      </c>
      <c r="D96" s="34">
        <v>373673.9</v>
      </c>
      <c r="E96" s="53">
        <f t="shared" si="2"/>
        <v>0</v>
      </c>
    </row>
    <row r="97" spans="1:5" ht="9" customHeight="1">
      <c r="A97" s="46"/>
      <c r="B97" s="42"/>
      <c r="C97" s="34"/>
      <c r="D97" s="34"/>
      <c r="E97" s="53"/>
    </row>
    <row r="98" spans="1:5" ht="24" customHeight="1">
      <c r="A98" s="46" t="s">
        <v>47</v>
      </c>
      <c r="B98" s="42" t="s">
        <v>77</v>
      </c>
      <c r="C98" s="34">
        <f>SUM(C99:C101)</f>
        <v>268419.9</v>
      </c>
      <c r="D98" s="34">
        <f>SUM(D99:D101)</f>
        <v>262149.6</v>
      </c>
      <c r="E98" s="53">
        <f t="shared" si="2"/>
        <v>6270.300000000047</v>
      </c>
    </row>
    <row r="99" spans="1:5" ht="46.5" customHeight="1">
      <c r="A99" s="38" t="s">
        <v>48</v>
      </c>
      <c r="B99" s="36" t="s">
        <v>78</v>
      </c>
      <c r="C99" s="34">
        <v>75444.1</v>
      </c>
      <c r="D99" s="34">
        <v>75506.1</v>
      </c>
      <c r="E99" s="53">
        <f t="shared" si="2"/>
        <v>-62</v>
      </c>
    </row>
    <row r="100" spans="1:5" ht="60" customHeight="1">
      <c r="A100" s="38" t="s">
        <v>112</v>
      </c>
      <c r="B100" s="57" t="s">
        <v>113</v>
      </c>
      <c r="C100" s="34">
        <v>8514.3</v>
      </c>
      <c r="D100" s="34">
        <v>8514.3</v>
      </c>
      <c r="E100" s="53">
        <f t="shared" si="2"/>
        <v>0</v>
      </c>
    </row>
    <row r="101" spans="1:7" ht="30.75" customHeight="1">
      <c r="A101" s="38" t="s">
        <v>55</v>
      </c>
      <c r="B101" s="73" t="s">
        <v>79</v>
      </c>
      <c r="C101" s="34">
        <v>184461.5</v>
      </c>
      <c r="D101" s="34">
        <f>SUM(D103:D117)</f>
        <v>178129.19999999998</v>
      </c>
      <c r="E101" s="53">
        <v>6332.3</v>
      </c>
      <c r="G101" s="18"/>
    </row>
    <row r="102" spans="1:5" ht="8.25" customHeight="1">
      <c r="A102" s="74" t="s">
        <v>158</v>
      </c>
      <c r="B102" s="73"/>
      <c r="C102" s="51"/>
      <c r="D102" s="51"/>
      <c r="E102" s="53"/>
    </row>
    <row r="103" spans="1:6" ht="20.25" customHeight="1">
      <c r="A103" s="125" t="s">
        <v>166</v>
      </c>
      <c r="B103" s="126"/>
      <c r="C103" s="52">
        <v>484</v>
      </c>
      <c r="D103" s="52"/>
      <c r="E103" s="66">
        <f t="shared" si="2"/>
        <v>484</v>
      </c>
      <c r="F103" s="17"/>
    </row>
    <row r="104" spans="1:5" ht="18" customHeight="1">
      <c r="A104" s="125"/>
      <c r="B104" s="126"/>
      <c r="C104" s="52"/>
      <c r="D104" s="52"/>
      <c r="E104" s="66"/>
    </row>
    <row r="105" spans="1:6" ht="19.5" customHeight="1">
      <c r="A105" s="125" t="s">
        <v>181</v>
      </c>
      <c r="B105" s="126"/>
      <c r="C105" s="52">
        <v>8790.7</v>
      </c>
      <c r="D105" s="52">
        <v>6933.7</v>
      </c>
      <c r="E105" s="66">
        <f t="shared" si="2"/>
        <v>1857.000000000001</v>
      </c>
      <c r="F105" s="17"/>
    </row>
    <row r="106" spans="1:7" ht="21" customHeight="1">
      <c r="A106" s="125" t="s">
        <v>167</v>
      </c>
      <c r="B106" s="126"/>
      <c r="C106" s="52">
        <v>132858.8</v>
      </c>
      <c r="D106" s="52">
        <v>129160.7</v>
      </c>
      <c r="E106" s="66">
        <f t="shared" si="2"/>
        <v>3698.0999999999913</v>
      </c>
      <c r="G106" s="18"/>
    </row>
    <row r="107" spans="1:7" ht="48.75" customHeight="1">
      <c r="A107" s="125" t="s">
        <v>182</v>
      </c>
      <c r="B107" s="126"/>
      <c r="C107" s="52">
        <v>8.7</v>
      </c>
      <c r="D107" s="52">
        <v>8.7</v>
      </c>
      <c r="E107" s="66">
        <f t="shared" si="2"/>
        <v>0</v>
      </c>
      <c r="G107" s="18"/>
    </row>
    <row r="108" spans="1:5" ht="27" customHeight="1">
      <c r="A108" s="127" t="s">
        <v>172</v>
      </c>
      <c r="B108" s="126"/>
      <c r="C108" s="52">
        <v>2276</v>
      </c>
      <c r="D108" s="52">
        <v>2276</v>
      </c>
      <c r="E108" s="66">
        <f t="shared" si="2"/>
        <v>0</v>
      </c>
    </row>
    <row r="109" spans="1:5" ht="27" customHeight="1">
      <c r="A109" s="125" t="s">
        <v>179</v>
      </c>
      <c r="B109" s="126"/>
      <c r="C109" s="52">
        <v>16.2</v>
      </c>
      <c r="D109" s="52">
        <v>16.2</v>
      </c>
      <c r="E109" s="66">
        <f t="shared" si="2"/>
        <v>0</v>
      </c>
    </row>
    <row r="110" spans="1:5" ht="21.75" customHeight="1">
      <c r="A110" s="125" t="s">
        <v>180</v>
      </c>
      <c r="B110" s="126"/>
      <c r="C110" s="52">
        <v>21632.8</v>
      </c>
      <c r="D110" s="52">
        <v>21632.8</v>
      </c>
      <c r="E110" s="66">
        <f t="shared" si="2"/>
        <v>0</v>
      </c>
    </row>
    <row r="111" spans="1:5" ht="27" customHeight="1">
      <c r="A111" s="125" t="s">
        <v>174</v>
      </c>
      <c r="B111" s="126"/>
      <c r="C111" s="52">
        <v>5471.6</v>
      </c>
      <c r="D111" s="52">
        <v>5471.6</v>
      </c>
      <c r="E111" s="66">
        <f t="shared" si="2"/>
        <v>0</v>
      </c>
    </row>
    <row r="112" spans="1:5" ht="17.25" customHeight="1">
      <c r="A112" s="125" t="s">
        <v>173</v>
      </c>
      <c r="B112" s="126"/>
      <c r="C112" s="52">
        <v>2300</v>
      </c>
      <c r="D112" s="52">
        <v>2300</v>
      </c>
      <c r="E112" s="66">
        <f t="shared" si="2"/>
        <v>0</v>
      </c>
    </row>
    <row r="113" spans="1:5" ht="27.75" customHeight="1">
      <c r="A113" s="125" t="s">
        <v>175</v>
      </c>
      <c r="B113" s="126"/>
      <c r="C113" s="52">
        <v>3500</v>
      </c>
      <c r="D113" s="52">
        <v>3500</v>
      </c>
      <c r="E113" s="66">
        <f t="shared" si="2"/>
        <v>0</v>
      </c>
    </row>
    <row r="114" spans="1:5" ht="36" customHeight="1">
      <c r="A114" s="125" t="s">
        <v>176</v>
      </c>
      <c r="B114" s="126"/>
      <c r="C114" s="52">
        <v>2200.5</v>
      </c>
      <c r="D114" s="52">
        <v>2200.5</v>
      </c>
      <c r="E114" s="66">
        <f t="shared" si="2"/>
        <v>0</v>
      </c>
    </row>
    <row r="115" spans="1:5" ht="27" customHeight="1">
      <c r="A115" s="128" t="s">
        <v>177</v>
      </c>
      <c r="B115" s="126"/>
      <c r="C115" s="52">
        <v>2926.8</v>
      </c>
      <c r="D115" s="52">
        <v>2926.8</v>
      </c>
      <c r="E115" s="66">
        <f t="shared" si="2"/>
        <v>0</v>
      </c>
    </row>
    <row r="116" spans="1:5" ht="27" customHeight="1">
      <c r="A116" s="129" t="s">
        <v>183</v>
      </c>
      <c r="B116" s="126"/>
      <c r="C116" s="52">
        <v>1450.9</v>
      </c>
      <c r="D116" s="52">
        <v>1450.9</v>
      </c>
      <c r="E116" s="66">
        <f t="shared" si="2"/>
        <v>0</v>
      </c>
    </row>
    <row r="117" spans="1:5" ht="51.75" customHeight="1">
      <c r="A117" s="130" t="s">
        <v>178</v>
      </c>
      <c r="B117" s="126"/>
      <c r="C117" s="52">
        <v>251.3</v>
      </c>
      <c r="D117" s="52">
        <v>251.3</v>
      </c>
      <c r="E117" s="66">
        <f t="shared" si="2"/>
        <v>0</v>
      </c>
    </row>
    <row r="118" spans="1:5" ht="26.25" customHeight="1">
      <c r="A118" s="83" t="s">
        <v>84</v>
      </c>
      <c r="B118" s="36" t="s">
        <v>85</v>
      </c>
      <c r="C118" s="51">
        <f>SUM(C119)</f>
        <v>4216.9</v>
      </c>
      <c r="D118" s="51">
        <f>SUM(D119)</f>
        <v>4216.9</v>
      </c>
      <c r="E118" s="53">
        <f t="shared" si="2"/>
        <v>0</v>
      </c>
    </row>
    <row r="119" spans="1:5" ht="22.5" customHeight="1">
      <c r="A119" s="117" t="s">
        <v>115</v>
      </c>
      <c r="B119" s="118" t="s">
        <v>86</v>
      </c>
      <c r="C119" s="51">
        <v>4216.9</v>
      </c>
      <c r="D119" s="51">
        <v>4216.9</v>
      </c>
      <c r="E119" s="119">
        <f t="shared" si="2"/>
        <v>0</v>
      </c>
    </row>
    <row r="120" spans="1:5" ht="34.5" customHeight="1">
      <c r="A120" s="123" t="s">
        <v>170</v>
      </c>
      <c r="B120" s="124" t="s">
        <v>171</v>
      </c>
      <c r="C120" s="34">
        <f>SUM(C121)</f>
        <v>-2581.5</v>
      </c>
      <c r="D120" s="34">
        <f>SUM(D121)</f>
        <v>0</v>
      </c>
      <c r="E120" s="34">
        <f>SUM(E121)</f>
        <v>-2581.5</v>
      </c>
    </row>
    <row r="121" spans="1:5" ht="57" customHeight="1">
      <c r="A121" s="120" t="s">
        <v>169</v>
      </c>
      <c r="B121" s="64" t="s">
        <v>168</v>
      </c>
      <c r="C121" s="121">
        <v>-2581.5</v>
      </c>
      <c r="D121" s="121">
        <v>0</v>
      </c>
      <c r="E121" s="122">
        <f t="shared" si="2"/>
        <v>-2581.5</v>
      </c>
    </row>
    <row r="122" spans="1:5" ht="8.25" customHeight="1">
      <c r="A122" s="75"/>
      <c r="B122" s="76"/>
      <c r="C122" s="77"/>
      <c r="D122" s="77"/>
      <c r="E122" s="78"/>
    </row>
    <row r="123" spans="1:5" ht="14.25">
      <c r="A123" s="79" t="s">
        <v>30</v>
      </c>
      <c r="B123" s="80"/>
      <c r="C123" s="81">
        <f>C7+C44</f>
        <v>1505579</v>
      </c>
      <c r="D123" s="81">
        <f>D7+D44</f>
        <v>1450867.9</v>
      </c>
      <c r="E123" s="82">
        <f t="shared" si="2"/>
        <v>54711.10000000009</v>
      </c>
    </row>
  </sheetData>
  <sheetProtection/>
  <printOptions/>
  <pageMargins left="0.75" right="0.75" top="1" bottom="1" header="0.5" footer="0.5"/>
  <pageSetup horizontalDpi="600" verticalDpi="600" orientation="portrait" paperSize="9" scale="55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acer</cp:lastModifiedBy>
  <cp:lastPrinted>2022-09-21T11:29:35Z</cp:lastPrinted>
  <dcterms:created xsi:type="dcterms:W3CDTF">2004-09-13T07:20:24Z</dcterms:created>
  <dcterms:modified xsi:type="dcterms:W3CDTF">2022-09-21T11:29:58Z</dcterms:modified>
  <cp:category/>
  <cp:version/>
  <cp:contentType/>
  <cp:contentStatus/>
</cp:coreProperties>
</file>