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>
    <definedName name="_xlnm.Print_Titles" localSheetId="0">'Лист1'!$15:$17</definedName>
    <definedName name="_xlnm.Print_Area" localSheetId="0">'Лист1'!$A$1:$F$47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<sst xmlns="http://schemas.openxmlformats.org/spreadsheetml/2006/main" count="144" uniqueCount="76">
  <si>
    <t>Наименование</t>
  </si>
  <si>
    <t>Кредиты кредитных организаций в валюте Российской Федерации</t>
  </si>
  <si>
    <t>000 01 02 00 00 00 0000 000</t>
  </si>
  <si>
    <t>000 01 02 00 00 00 0000 700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</si>
  <si>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</si>
  <si>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</si>
  <si>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000 01 03 00 00 00 0000 000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</si>
  <si>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</si>
  <si>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</si>
  <si>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</si>
  <si>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</si>
  <si>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</si>
  <si>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</si>
  <si>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</si>
  <si>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</si>
  <si>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</si>
  <si>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</si>
  <si>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</si>
  <si>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</si>
  <si>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</si>
  <si>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</si>
  <si>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Код бюджетной классификации                          Российской Федерации</t>
  </si>
  <si>
    <t>Итого</t>
  </si>
  <si>
    <t>Сумма,                                       тыс. рублей</t>
  </si>
  <si>
    <t>к решению Собрания депутатов</t>
  </si>
  <si>
    <t>Иные источники внутреннего финансирования дефицитов бюджетов</t>
  </si>
  <si>
    <t>000 01 06 00 00 00 0000 000</t>
  </si>
  <si>
    <t>Операции по управлению остатками средств на единых счетах бюджетов</t>
  </si>
  <si>
    <t>000 01 06 10 00 00 0000 000</t>
  </si>
  <si>
    <t>000 01 06 10 02 00 0000 500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</si>
  <si>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</si>
  <si>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000 01 03 01 00 00 0000 000</t>
  </si>
  <si>
    <t>000 01 03 01 00 00 0000 700</t>
  </si>
  <si>
    <t>000 01 03 01 00 00 0000 800</t>
  </si>
  <si>
    <t>Архангельской области</t>
  </si>
  <si>
    <t>2024 год</t>
  </si>
  <si>
    <t>Привлечение кредитов от кредитных организаций в валюте Российской Федерации</t>
  </si>
  <si>
    <t>Няндомского муниципального округа</t>
  </si>
  <si>
    <t>Источники финансирования дефицита бюджета Няндомского муниципального округа Архангельской области на плановый период 2024 и 2025 годов</t>
  </si>
  <si>
    <t>2025 год</t>
  </si>
  <si>
    <t xml:space="preserve">   Привлечение муниципальными округами кредитов от кредитных    организаций в валюте Российской Федерации</t>
  </si>
  <si>
    <t>000 01 02 00 00 14 0000 710</t>
  </si>
  <si>
    <t xml:space="preserve"> Погашение муниципальными округами кредитов от кредитных  организаций в валюте Российской Федерации</t>
  </si>
  <si>
    <t>000 01 02 00 00 14 0000 810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</si>
  <si>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</si>
  <si>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</si>
  <si>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</si>
  <si>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 бюджетами муниципальных округов в валюте Российской Федерации</t>
  </si>
  <si>
    <t>000 01 03 01 00 14 0000 710</t>
  </si>
  <si>
    <t>из них: привлечение из федерального бюджета бюджетных кредитов на пополнение остатка средств на едином счете бюджета</t>
  </si>
  <si>
    <t>привлечение из федерального бюджета бюджетных кредитов для погашения долговых обязательств субъекта   Российской Федерации (муниципального образования) в виде обязательств по государственным (муниципальным) ценным бумагам субъекта  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</si>
  <si>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</si>
  <si>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</si>
  <si>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</si>
  <si>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 xml:space="preserve">из них: </t>
  </si>
  <si>
    <t>погашение предоставленных из федерального бюджета бюджетных кредитов на пополнение остатка средств на едином счете бюджета</t>
  </si>
  <si>
    <t>погашение предоставленных из федерального бюджета бюджетных кредитов для погашения долговых обязательств субъекта   Российской Федерации (муниципального образования) в виде обязательств по государственным (муниципальным) ценным бумагам субъекта  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</si>
  <si>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Увеличение прочих остатков денежных средств  бюджетов муниципальных округов</t>
  </si>
  <si>
    <t>000 01 05 02 01 14 0000 510</t>
  </si>
  <si>
    <t>Уменьшение прочих остатков денежных средств  бюджетов муниципальных округов</t>
  </si>
  <si>
    <t>000 01 05 02 01 14 0000 610</t>
  </si>
  <si>
    <t xml:space="preserve">Увеличение финансовых активов в собственности муниципальных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
</t>
  </si>
  <si>
    <t>000 01 06 10 02 14 0000 550</t>
  </si>
  <si>
    <t>от 19 декабря 2022 года № 22</t>
  </si>
  <si>
    <t>"ПРИЛОЖЕНИЕ 4</t>
  </si>
  <si>
    <t>"</t>
  </si>
  <si>
    <t>Сумма,  тыс. рублей</t>
  </si>
  <si>
    <t>Проект    2024 год</t>
  </si>
  <si>
    <t>Утверждено     2024 год</t>
  </si>
  <si>
    <t>Отклонение     2024 год</t>
  </si>
  <si>
    <t>Проект    2025 год</t>
  </si>
  <si>
    <t>Утверждено     2025 год</t>
  </si>
  <si>
    <t>Отклонение     2025 год</t>
  </si>
  <si>
    <t>ПРИЛОЖЕНИЕ 4</t>
  </si>
  <si>
    <t>Пояснительная к ПРИЛОЖЕНИЮ 4</t>
  </si>
  <si>
    <t>от _________2023 года № ___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</si>
</sst>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_-* #,##0.0_р_._-;\-* #,##0.0_р_._-;_-* &quot;-&quot;?_р_._-;_-@_-"/>
    <numFmt numFmtId="190" formatCode="#,##0.0_ ;\-#,##0.0\ "/>
    <numFmt numFmtId="191" formatCode="_-* #,##0.0\ _₽_-;\-* #,##0.0\ _₽_-;_-* &quot;-&quot;?\ _₽_-;_-@_-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53" applyNumberFormat="1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7" fillId="0" borderId="0" xfId="53" applyFont="1">
      <alignment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2" xfId="53" applyNumberFormat="1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189" fontId="8" fillId="0" borderId="13" xfId="0" applyNumberFormat="1" applyFont="1" applyFill="1" applyBorder="1" applyAlignment="1">
      <alignment vertical="center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189" fontId="9" fillId="0" borderId="14" xfId="0" applyNumberFormat="1" applyFont="1" applyFill="1" applyBorder="1" applyAlignment="1">
      <alignment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justify" vertical="top" wrapText="1"/>
    </xf>
    <xf numFmtId="0" fontId="9" fillId="0" borderId="15" xfId="0" applyFont="1" applyBorder="1" applyAlignment="1">
      <alignment horizontal="center" vertical="center" wrapText="1"/>
    </xf>
    <xf numFmtId="189" fontId="9" fillId="0" borderId="15" xfId="0" applyNumberFormat="1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189" fontId="8" fillId="0" borderId="16" xfId="0" applyNumberFormat="1" applyFont="1" applyFill="1" applyBorder="1" applyAlignment="1">
      <alignment vertical="center"/>
    </xf>
    <xf numFmtId="0" fontId="9" fillId="0" borderId="14" xfId="0" applyFont="1" applyBorder="1" applyAlignment="1">
      <alignment horizontal="left" vertical="center" wrapText="1" indent="1"/>
    </xf>
    <xf numFmtId="0" fontId="9" fillId="0" borderId="14" xfId="0" applyFont="1" applyFill="1" applyBorder="1" applyAlignment="1">
      <alignment horizontal="left" vertical="center" wrapText="1" indent="2"/>
    </xf>
    <xf numFmtId="0" fontId="9" fillId="0" borderId="17" xfId="0" applyFont="1" applyBorder="1" applyAlignment="1">
      <alignment horizontal="left" vertical="center" wrapText="1" indent="1"/>
    </xf>
    <xf numFmtId="189" fontId="9" fillId="0" borderId="17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 wrapText="1" indent="2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 indent="1"/>
    </xf>
    <xf numFmtId="0" fontId="8" fillId="0" borderId="18" xfId="0" applyFont="1" applyBorder="1" applyAlignment="1">
      <alignment horizontal="left" vertical="center" wrapText="1" indent="1"/>
    </xf>
    <xf numFmtId="0" fontId="8" fillId="0" borderId="18" xfId="0" applyFont="1" applyBorder="1" applyAlignment="1">
      <alignment horizontal="center" vertical="center" wrapText="1"/>
    </xf>
    <xf numFmtId="190" fontId="8" fillId="0" borderId="18" xfId="0" applyNumberFormat="1" applyFont="1" applyFill="1" applyBorder="1" applyAlignment="1">
      <alignment vertical="center"/>
    </xf>
    <xf numFmtId="0" fontId="9" fillId="0" borderId="18" xfId="0" applyFont="1" applyBorder="1" applyAlignment="1">
      <alignment horizontal="left" vertical="center" wrapText="1" indent="1"/>
    </xf>
    <xf numFmtId="0" fontId="9" fillId="0" borderId="18" xfId="0" applyFont="1" applyBorder="1" applyAlignment="1">
      <alignment horizontal="center" vertical="center" wrapText="1"/>
    </xf>
    <xf numFmtId="190" fontId="9" fillId="0" borderId="18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189" fontId="8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5" fillId="0" borderId="0" xfId="53" applyFont="1">
      <alignment/>
      <protection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1 - источники финансировани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SheetLayoutView="100" workbookViewId="0" topLeftCell="A1">
      <selection activeCell="M18" sqref="M18"/>
    </sheetView>
  </sheetViews>
  <sheetFormatPr defaultColWidth="9.140625" defaultRowHeight="12.75"/>
  <cols>
    <col min="1" max="1" width="44.28125" style="1" customWidth="1"/>
    <col min="2" max="2" width="25.8515625" style="1" customWidth="1"/>
    <col min="3" max="3" width="13.7109375" style="1" customWidth="1"/>
    <col min="4" max="4" width="13.421875" style="1" customWidth="1"/>
    <col min="5" max="5" width="1.421875" style="1" hidden="1" customWidth="1"/>
    <col min="6" max="6" width="1.8515625" style="1" customWidth="1"/>
    <col min="7" max="16384" width="9.140625" style="1" customWidth="1"/>
  </cols>
  <sheetData>
    <row r="1" spans="2:4" ht="15.75">
      <c r="B1" s="38" t="s">
        <v>73</v>
      </c>
      <c r="C1" s="39"/>
      <c r="D1" s="39"/>
    </row>
    <row r="2" spans="2:4" ht="15.75">
      <c r="B2" s="38" t="s">
        <v>24</v>
      </c>
      <c r="C2" s="39"/>
      <c r="D2" s="39"/>
    </row>
    <row r="3" spans="2:4" ht="15.75">
      <c r="B3" s="38" t="s">
        <v>37</v>
      </c>
      <c r="C3" s="39"/>
      <c r="D3" s="39"/>
    </row>
    <row r="4" spans="2:4" ht="15.75">
      <c r="B4" s="38" t="s">
        <v>34</v>
      </c>
      <c r="C4" s="39"/>
      <c r="D4" s="39"/>
    </row>
    <row r="5" spans="2:4" ht="15.75">
      <c r="B5" s="38" t="s">
        <v>75</v>
      </c>
      <c r="C5" s="39"/>
      <c r="D5" s="39"/>
    </row>
    <row r="7" spans="2:4" ht="15.75">
      <c r="B7" s="38" t="s">
        <v>64</v>
      </c>
      <c r="C7" s="39"/>
      <c r="D7" s="39"/>
    </row>
    <row r="8" spans="2:4" ht="15.75">
      <c r="B8" s="38" t="s">
        <v>24</v>
      </c>
      <c r="C8" s="39"/>
      <c r="D8" s="39"/>
    </row>
    <row r="9" spans="2:4" ht="15.75">
      <c r="B9" s="38" t="s">
        <v>37</v>
      </c>
      <c r="C9" s="39"/>
      <c r="D9" s="39"/>
    </row>
    <row r="10" spans="2:4" ht="15.75">
      <c r="B10" s="38" t="s">
        <v>34</v>
      </c>
      <c r="C10" s="39"/>
      <c r="D10" s="39"/>
    </row>
    <row r="11" spans="2:4" ht="15.75">
      <c r="B11" s="38" t="s">
        <v>63</v>
      </c>
      <c r="C11" s="39"/>
      <c r="D11" s="39"/>
    </row>
    <row r="12" spans="2:3" ht="15.75">
      <c r="B12" s="2"/>
      <c r="C12" s="2"/>
    </row>
    <row r="13" spans="1:4" ht="33.75" customHeight="1">
      <c r="A13" s="42" t="s">
        <v>38</v>
      </c>
      <c r="B13" s="42"/>
      <c r="C13" s="42"/>
      <c r="D13" s="42"/>
    </row>
    <row r="14" spans="1:3" ht="14.25" customHeight="1">
      <c r="A14" s="5"/>
      <c r="B14" s="5"/>
      <c r="C14" s="48"/>
    </row>
    <row r="15" spans="1:4" ht="32.25" customHeight="1">
      <c r="A15" s="40" t="s">
        <v>0</v>
      </c>
      <c r="B15" s="40" t="s">
        <v>21</v>
      </c>
      <c r="C15" s="43" t="s">
        <v>23</v>
      </c>
      <c r="D15" s="52"/>
    </row>
    <row r="16" spans="1:4" ht="21" customHeight="1">
      <c r="A16" s="41"/>
      <c r="B16" s="41"/>
      <c r="C16" s="6" t="s">
        <v>35</v>
      </c>
      <c r="D16" s="53" t="s">
        <v>39</v>
      </c>
    </row>
    <row r="17" spans="1:4" ht="15.75">
      <c r="A17" s="3">
        <v>1</v>
      </c>
      <c r="B17" s="3">
        <v>2</v>
      </c>
      <c r="C17" s="7">
        <v>3</v>
      </c>
      <c r="D17" s="4">
        <v>4</v>
      </c>
    </row>
    <row r="18" spans="1:4" ht="25.5">
      <c r="A18" s="8" t="s">
        <v>1</v>
      </c>
      <c r="B18" s="9" t="s">
        <v>2</v>
      </c>
      <c r="C18" s="10">
        <f>C19-C21</f>
        <v>20500</v>
      </c>
      <c r="D18" s="10">
        <f>D19-D21</f>
        <v>32100</v>
      </c>
    </row>
    <row r="19" spans="1:4" ht="25.5">
      <c r="A19" s="11" t="s">
        <v>36</v>
      </c>
      <c r="B19" s="12" t="s">
        <v>3</v>
      </c>
      <c r="C19" s="13">
        <f>C20</f>
        <v>134000</v>
      </c>
      <c r="D19" s="13">
        <f>D20</f>
        <v>166100</v>
      </c>
    </row>
    <row r="20" spans="1:4" ht="39">
      <c r="A20" s="14" t="s">
        <v>40</v>
      </c>
      <c r="B20" s="12" t="s">
        <v>41</v>
      </c>
      <c r="C20" s="13">
        <f>C22+20500</f>
        <v>134000</v>
      </c>
      <c r="D20" s="13">
        <f>D22+32100</f>
        <v>166100</v>
      </c>
    </row>
    <row r="21" spans="1:4" ht="25.5">
      <c r="A21" s="11" t="s">
        <v>4</v>
      </c>
      <c r="B21" s="12" t="s">
        <v>5</v>
      </c>
      <c r="C21" s="13">
        <f>C22</f>
        <v>113500</v>
      </c>
      <c r="D21" s="13">
        <f>D22</f>
        <v>134000</v>
      </c>
    </row>
    <row r="22" spans="1:4" ht="38.25">
      <c r="A22" s="15" t="s">
        <v>42</v>
      </c>
      <c r="B22" s="16" t="s">
        <v>43</v>
      </c>
      <c r="C22" s="17">
        <v>113500</v>
      </c>
      <c r="D22" s="17">
        <f>C20</f>
        <v>134000</v>
      </c>
    </row>
    <row r="23" spans="1:4" ht="25.5">
      <c r="A23" s="8" t="s">
        <v>44</v>
      </c>
      <c r="B23" s="18" t="s">
        <v>6</v>
      </c>
      <c r="C23" s="10">
        <f>C25-C29</f>
        <v>0</v>
      </c>
      <c r="D23" s="10">
        <f>D25-D29</f>
        <v>-10700</v>
      </c>
    </row>
    <row r="24" spans="1:4" ht="38.25">
      <c r="A24" s="19" t="s">
        <v>45</v>
      </c>
      <c r="B24" s="20" t="s">
        <v>31</v>
      </c>
      <c r="C24" s="21">
        <f>C25-C29</f>
        <v>0</v>
      </c>
      <c r="D24" s="21">
        <f>D25-D29</f>
        <v>-10700</v>
      </c>
    </row>
    <row r="25" spans="1:4" ht="38.25">
      <c r="A25" s="11" t="s">
        <v>46</v>
      </c>
      <c r="B25" s="12" t="s">
        <v>32</v>
      </c>
      <c r="C25" s="13">
        <f>C26</f>
        <v>0</v>
      </c>
      <c r="D25" s="13">
        <f>D26</f>
        <v>0</v>
      </c>
    </row>
    <row r="26" spans="1:4" ht="51">
      <c r="A26" s="22" t="s">
        <v>47</v>
      </c>
      <c r="B26" s="12" t="s">
        <v>48</v>
      </c>
      <c r="C26" s="13">
        <f>C27+C28</f>
        <v>0</v>
      </c>
      <c r="D26" s="13">
        <f>D27+D28</f>
        <v>0</v>
      </c>
    </row>
    <row r="27" spans="1:4" ht="38.25">
      <c r="A27" s="23" t="s">
        <v>49</v>
      </c>
      <c r="B27" s="12" t="s">
        <v>48</v>
      </c>
      <c r="C27" s="13">
        <v>0</v>
      </c>
      <c r="D27" s="13">
        <v>0</v>
      </c>
    </row>
    <row r="28" spans="1:4" ht="153">
      <c r="A28" s="23" t="s">
        <v>50</v>
      </c>
      <c r="B28" s="12" t="s">
        <v>48</v>
      </c>
      <c r="C28" s="13">
        <v>0</v>
      </c>
      <c r="D28" s="13">
        <v>0</v>
      </c>
    </row>
    <row r="29" spans="1:4" ht="38.25">
      <c r="A29" s="11" t="s">
        <v>51</v>
      </c>
      <c r="B29" s="12" t="s">
        <v>33</v>
      </c>
      <c r="C29" s="13">
        <f>C30</f>
        <v>0</v>
      </c>
      <c r="D29" s="13">
        <f>D30</f>
        <v>10700</v>
      </c>
    </row>
    <row r="30" spans="1:4" ht="51">
      <c r="A30" s="22" t="s">
        <v>52</v>
      </c>
      <c r="B30" s="12" t="s">
        <v>53</v>
      </c>
      <c r="C30" s="13">
        <f>C32+C33</f>
        <v>0</v>
      </c>
      <c r="D30" s="13">
        <f>D32+D33</f>
        <v>10700</v>
      </c>
    </row>
    <row r="31" spans="1:4" ht="15.75">
      <c r="A31" s="24" t="s">
        <v>54</v>
      </c>
      <c r="B31" s="12"/>
      <c r="C31" s="25"/>
      <c r="D31" s="25"/>
    </row>
    <row r="32" spans="1:4" ht="38.25">
      <c r="A32" s="26" t="s">
        <v>55</v>
      </c>
      <c r="B32" s="12" t="s">
        <v>53</v>
      </c>
      <c r="C32" s="17">
        <f>C27</f>
        <v>0</v>
      </c>
      <c r="D32" s="17">
        <f>D27</f>
        <v>0</v>
      </c>
    </row>
    <row r="33" spans="1:4" ht="153">
      <c r="A33" s="26" t="s">
        <v>56</v>
      </c>
      <c r="B33" s="12" t="s">
        <v>53</v>
      </c>
      <c r="C33" s="17">
        <v>0</v>
      </c>
      <c r="D33" s="17">
        <v>10700</v>
      </c>
    </row>
    <row r="34" spans="1:4" ht="25.5">
      <c r="A34" s="8" t="s">
        <v>7</v>
      </c>
      <c r="B34" s="9" t="s">
        <v>8</v>
      </c>
      <c r="C34" s="10">
        <f>C39-C35</f>
        <v>8.199999999953434</v>
      </c>
      <c r="D34" s="10">
        <f>D39-D35</f>
        <v>-4.900000000139698</v>
      </c>
    </row>
    <row r="35" spans="1:4" ht="15.75">
      <c r="A35" s="11" t="s">
        <v>9</v>
      </c>
      <c r="B35" s="27" t="s">
        <v>10</v>
      </c>
      <c r="C35" s="13">
        <f aca="true" t="shared" si="0" ref="C35:D37">C36</f>
        <v>1576122.2</v>
      </c>
      <c r="D35" s="13">
        <f t="shared" si="0"/>
        <v>1483473.6</v>
      </c>
    </row>
    <row r="36" spans="1:4" ht="15.75">
      <c r="A36" s="11" t="s">
        <v>11</v>
      </c>
      <c r="B36" s="12" t="s">
        <v>12</v>
      </c>
      <c r="C36" s="13">
        <f t="shared" si="0"/>
        <v>1576122.2</v>
      </c>
      <c r="D36" s="13">
        <f t="shared" si="0"/>
        <v>1483473.6</v>
      </c>
    </row>
    <row r="37" spans="1:4" ht="25.5">
      <c r="A37" s="11" t="s">
        <v>13</v>
      </c>
      <c r="B37" s="12" t="s">
        <v>14</v>
      </c>
      <c r="C37" s="13">
        <f t="shared" si="0"/>
        <v>1576122.2</v>
      </c>
      <c r="D37" s="13">
        <f t="shared" si="0"/>
        <v>1483473.6</v>
      </c>
    </row>
    <row r="38" spans="1:4" ht="25.5">
      <c r="A38" s="22" t="s">
        <v>57</v>
      </c>
      <c r="B38" s="12" t="s">
        <v>58</v>
      </c>
      <c r="C38" s="13">
        <f>1442122.2+C20+C25</f>
        <v>1576122.2</v>
      </c>
      <c r="D38" s="13">
        <f>1317373.6+D20+D25</f>
        <v>1483473.6</v>
      </c>
    </row>
    <row r="39" spans="1:4" ht="15.75">
      <c r="A39" s="11" t="s">
        <v>15</v>
      </c>
      <c r="B39" s="12" t="s">
        <v>16</v>
      </c>
      <c r="C39" s="13">
        <f aca="true" t="shared" si="1" ref="C39:D41">C40</f>
        <v>1576130.4</v>
      </c>
      <c r="D39" s="13">
        <f t="shared" si="1"/>
        <v>1483468.7</v>
      </c>
    </row>
    <row r="40" spans="1:4" ht="15.75">
      <c r="A40" s="11" t="s">
        <v>17</v>
      </c>
      <c r="B40" s="12" t="s">
        <v>18</v>
      </c>
      <c r="C40" s="13">
        <f t="shared" si="1"/>
        <v>1576130.4</v>
      </c>
      <c r="D40" s="13">
        <f t="shared" si="1"/>
        <v>1483468.7</v>
      </c>
    </row>
    <row r="41" spans="1:4" ht="25.5">
      <c r="A41" s="11" t="s">
        <v>19</v>
      </c>
      <c r="B41" s="12" t="s">
        <v>20</v>
      </c>
      <c r="C41" s="13">
        <f t="shared" si="1"/>
        <v>1576130.4</v>
      </c>
      <c r="D41" s="13">
        <f t="shared" si="1"/>
        <v>1483468.7</v>
      </c>
    </row>
    <row r="42" spans="1:4" ht="25.5">
      <c r="A42" s="28" t="s">
        <v>59</v>
      </c>
      <c r="B42" s="16" t="s">
        <v>60</v>
      </c>
      <c r="C42" s="17">
        <f>1462630.4+C22+C29</f>
        <v>1576130.4</v>
      </c>
      <c r="D42" s="17">
        <f>1338768.7+D22+D29</f>
        <v>1483468.7</v>
      </c>
    </row>
    <row r="43" spans="1:4" ht="25.5">
      <c r="A43" s="29" t="s">
        <v>25</v>
      </c>
      <c r="B43" s="30" t="s">
        <v>26</v>
      </c>
      <c r="C43" s="31">
        <f aca="true" t="shared" si="2" ref="C43:D45">C44</f>
        <v>0</v>
      </c>
      <c r="D43" s="31">
        <f t="shared" si="2"/>
        <v>0</v>
      </c>
    </row>
    <row r="44" spans="1:4" ht="25.5">
      <c r="A44" s="32" t="s">
        <v>27</v>
      </c>
      <c r="B44" s="33" t="s">
        <v>28</v>
      </c>
      <c r="C44" s="34">
        <f t="shared" si="2"/>
        <v>0</v>
      </c>
      <c r="D44" s="34">
        <f t="shared" si="2"/>
        <v>0</v>
      </c>
    </row>
    <row r="45" spans="1:4" ht="102">
      <c r="A45" s="32" t="s">
        <v>30</v>
      </c>
      <c r="B45" s="33" t="s">
        <v>29</v>
      </c>
      <c r="C45" s="34">
        <f t="shared" si="2"/>
        <v>0</v>
      </c>
      <c r="D45" s="34">
        <f t="shared" si="2"/>
        <v>0</v>
      </c>
    </row>
    <row r="46" spans="1:4" ht="191.25">
      <c r="A46" s="32" t="s">
        <v>61</v>
      </c>
      <c r="B46" s="33" t="s">
        <v>62</v>
      </c>
      <c r="C46" s="34">
        <v>0</v>
      </c>
      <c r="D46" s="34">
        <v>0</v>
      </c>
    </row>
    <row r="47" spans="1:6" ht="15.75">
      <c r="A47" s="35" t="s">
        <v>22</v>
      </c>
      <c r="B47" s="36"/>
      <c r="C47" s="37">
        <f>C18+C23+C34+C43</f>
        <v>20508.199999999953</v>
      </c>
      <c r="D47" s="37">
        <f>D18+D23+D34+D43</f>
        <v>21395.09999999986</v>
      </c>
      <c r="F47" s="1" t="s">
        <v>65</v>
      </c>
    </row>
  </sheetData>
  <sheetProtection/>
  <mergeCells count="14">
    <mergeCell ref="B9:D9"/>
    <mergeCell ref="B11:D11"/>
    <mergeCell ref="B10:D10"/>
    <mergeCell ref="A13:D13"/>
    <mergeCell ref="B1:D1"/>
    <mergeCell ref="B2:D2"/>
    <mergeCell ref="B3:D3"/>
    <mergeCell ref="B4:D4"/>
    <mergeCell ref="B5:D5"/>
    <mergeCell ref="A15:A16"/>
    <mergeCell ref="B15:B16"/>
    <mergeCell ref="C15:D15"/>
    <mergeCell ref="B7:D7"/>
    <mergeCell ref="B8:D8"/>
  </mergeCells>
  <printOptions/>
  <pageMargins left="1.1811023622047245" right="0.5905511811023623" top="0.7874015748031497" bottom="0.7874015748031497" header="0" footer="0"/>
  <pageSetup fitToHeight="2" fitToWidth="1" horizontalDpi="600" verticalDpi="600" orientation="portrait" paperSize="9" scale="80" r:id="rId1"/>
  <colBreaks count="1" manualBreakCount="1">
    <brk id="4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22">
      <selection activeCell="F25" sqref="F25:F32"/>
    </sheetView>
  </sheetViews>
  <sheetFormatPr defaultColWidth="9.140625" defaultRowHeight="12.75"/>
  <cols>
    <col min="1" max="1" width="44.28125" style="1" customWidth="1"/>
    <col min="2" max="2" width="25.8515625" style="1" customWidth="1"/>
    <col min="3" max="5" width="13.7109375" style="1" customWidth="1"/>
    <col min="6" max="8" width="13.421875" style="1" customWidth="1"/>
    <col min="9" max="16384" width="9.140625" style="1" customWidth="1"/>
  </cols>
  <sheetData>
    <row r="1" spans="2:8" ht="15.75">
      <c r="B1" s="45" t="s">
        <v>74</v>
      </c>
      <c r="C1" s="46"/>
      <c r="D1" s="46"/>
      <c r="E1" s="46"/>
      <c r="F1" s="46"/>
      <c r="G1" s="46"/>
      <c r="H1" s="46"/>
    </row>
    <row r="2" spans="2:5" ht="15.75">
      <c r="B2" s="2"/>
      <c r="C2" s="2"/>
      <c r="D2" s="2"/>
      <c r="E2" s="2"/>
    </row>
    <row r="3" spans="1:8" ht="33.75" customHeight="1">
      <c r="A3" s="42" t="s">
        <v>38</v>
      </c>
      <c r="B3" s="42"/>
      <c r="C3" s="42"/>
      <c r="D3" s="42"/>
      <c r="E3" s="42"/>
      <c r="F3" s="42"/>
      <c r="G3" s="47"/>
      <c r="H3" s="47"/>
    </row>
    <row r="4" spans="1:5" ht="14.25" customHeight="1">
      <c r="A4" s="5"/>
      <c r="B4" s="5"/>
      <c r="C4" s="48"/>
      <c r="D4" s="48"/>
      <c r="E4" s="48"/>
    </row>
    <row r="5" spans="1:8" ht="32.25" customHeight="1">
      <c r="A5" s="40" t="s">
        <v>0</v>
      </c>
      <c r="B5" s="40" t="s">
        <v>21</v>
      </c>
      <c r="C5" s="43" t="s">
        <v>66</v>
      </c>
      <c r="D5" s="44"/>
      <c r="E5" s="44"/>
      <c r="F5" s="49"/>
      <c r="G5" s="50"/>
      <c r="H5" s="51"/>
    </row>
    <row r="6" spans="1:8" ht="32.25" customHeight="1">
      <c r="A6" s="41"/>
      <c r="B6" s="41"/>
      <c r="C6" s="6" t="s">
        <v>67</v>
      </c>
      <c r="D6" s="6" t="s">
        <v>68</v>
      </c>
      <c r="E6" s="6" t="s">
        <v>69</v>
      </c>
      <c r="F6" s="6" t="s">
        <v>70</v>
      </c>
      <c r="G6" s="6" t="s">
        <v>71</v>
      </c>
      <c r="H6" s="6" t="s">
        <v>72</v>
      </c>
    </row>
    <row r="7" spans="1:8" ht="15.75">
      <c r="A7" s="3">
        <v>1</v>
      </c>
      <c r="B7" s="3">
        <v>2</v>
      </c>
      <c r="C7" s="7">
        <v>3</v>
      </c>
      <c r="D7" s="7">
        <v>4</v>
      </c>
      <c r="E7" s="7">
        <v>5</v>
      </c>
      <c r="F7" s="4">
        <v>6</v>
      </c>
      <c r="G7" s="4">
        <v>7</v>
      </c>
      <c r="H7" s="4">
        <v>8</v>
      </c>
    </row>
    <row r="8" spans="1:8" ht="25.5">
      <c r="A8" s="8" t="s">
        <v>1</v>
      </c>
      <c r="B8" s="9" t="s">
        <v>2</v>
      </c>
      <c r="C8" s="10">
        <f aca="true" t="shared" si="0" ref="C8:H8">C9-C11</f>
        <v>20500</v>
      </c>
      <c r="D8" s="10">
        <f>D9-D11</f>
        <v>20500</v>
      </c>
      <c r="E8" s="10">
        <f t="shared" si="0"/>
        <v>0</v>
      </c>
      <c r="F8" s="10">
        <f t="shared" si="0"/>
        <v>32100</v>
      </c>
      <c r="G8" s="10">
        <f>G9-G11</f>
        <v>32100</v>
      </c>
      <c r="H8" s="10">
        <f t="shared" si="0"/>
        <v>0</v>
      </c>
    </row>
    <row r="9" spans="1:8" ht="25.5">
      <c r="A9" s="11" t="s">
        <v>36</v>
      </c>
      <c r="B9" s="12" t="s">
        <v>3</v>
      </c>
      <c r="C9" s="13">
        <f aca="true" t="shared" si="1" ref="C9:H9">C10</f>
        <v>134000</v>
      </c>
      <c r="D9" s="13">
        <f t="shared" si="1"/>
        <v>134000</v>
      </c>
      <c r="E9" s="13">
        <f t="shared" si="1"/>
        <v>0</v>
      </c>
      <c r="F9" s="13">
        <f t="shared" si="1"/>
        <v>166100</v>
      </c>
      <c r="G9" s="13">
        <f t="shared" si="1"/>
        <v>166100</v>
      </c>
      <c r="H9" s="13">
        <f t="shared" si="1"/>
        <v>0</v>
      </c>
    </row>
    <row r="10" spans="1:8" ht="39">
      <c r="A10" s="14" t="s">
        <v>40</v>
      </c>
      <c r="B10" s="12" t="s">
        <v>41</v>
      </c>
      <c r="C10" s="13">
        <f>C12+20500</f>
        <v>134000</v>
      </c>
      <c r="D10" s="13">
        <f>D12+20500</f>
        <v>134000</v>
      </c>
      <c r="E10" s="13">
        <f>C10-D10</f>
        <v>0</v>
      </c>
      <c r="F10" s="13">
        <f>F12+32100</f>
        <v>166100</v>
      </c>
      <c r="G10" s="13">
        <f>G12+32100</f>
        <v>166100</v>
      </c>
      <c r="H10" s="13">
        <f>F10-G10</f>
        <v>0</v>
      </c>
    </row>
    <row r="11" spans="1:8" ht="25.5">
      <c r="A11" s="11" t="s">
        <v>4</v>
      </c>
      <c r="B11" s="12" t="s">
        <v>5</v>
      </c>
      <c r="C11" s="13">
        <f aca="true" t="shared" si="2" ref="C11:H11">C12</f>
        <v>113500</v>
      </c>
      <c r="D11" s="13">
        <f t="shared" si="2"/>
        <v>113500</v>
      </c>
      <c r="E11" s="13">
        <f t="shared" si="2"/>
        <v>0</v>
      </c>
      <c r="F11" s="13">
        <f t="shared" si="2"/>
        <v>134000</v>
      </c>
      <c r="G11" s="13">
        <f t="shared" si="2"/>
        <v>134000</v>
      </c>
      <c r="H11" s="13">
        <f t="shared" si="2"/>
        <v>0</v>
      </c>
    </row>
    <row r="12" spans="1:8" ht="38.25">
      <c r="A12" s="15" t="s">
        <v>42</v>
      </c>
      <c r="B12" s="16" t="s">
        <v>43</v>
      </c>
      <c r="C12" s="17">
        <v>113500</v>
      </c>
      <c r="D12" s="17">
        <v>113500</v>
      </c>
      <c r="E12" s="17">
        <f>C12-D12</f>
        <v>0</v>
      </c>
      <c r="F12" s="17">
        <f>C10</f>
        <v>134000</v>
      </c>
      <c r="G12" s="17">
        <f>D10</f>
        <v>134000</v>
      </c>
      <c r="H12" s="17">
        <f>E10</f>
        <v>0</v>
      </c>
    </row>
    <row r="13" spans="1:8" ht="25.5">
      <c r="A13" s="8" t="s">
        <v>44</v>
      </c>
      <c r="B13" s="18" t="s">
        <v>6</v>
      </c>
      <c r="C13" s="10">
        <f aca="true" t="shared" si="3" ref="C13:H13">C15-C19</f>
        <v>0</v>
      </c>
      <c r="D13" s="10">
        <f>D15-D19</f>
        <v>0</v>
      </c>
      <c r="E13" s="10">
        <f t="shared" si="3"/>
        <v>0</v>
      </c>
      <c r="F13" s="10">
        <f t="shared" si="3"/>
        <v>-10700</v>
      </c>
      <c r="G13" s="10">
        <f>G15-G19</f>
        <v>-10700</v>
      </c>
      <c r="H13" s="10">
        <f t="shared" si="3"/>
        <v>0</v>
      </c>
    </row>
    <row r="14" spans="1:8" ht="38.25">
      <c r="A14" s="19" t="s">
        <v>45</v>
      </c>
      <c r="B14" s="20" t="s">
        <v>31</v>
      </c>
      <c r="C14" s="21">
        <f aca="true" t="shared" si="4" ref="C14:H14">C15-C19</f>
        <v>0</v>
      </c>
      <c r="D14" s="21">
        <f>D15-D19</f>
        <v>0</v>
      </c>
      <c r="E14" s="21">
        <f t="shared" si="4"/>
        <v>0</v>
      </c>
      <c r="F14" s="21">
        <f t="shared" si="4"/>
        <v>-10700</v>
      </c>
      <c r="G14" s="21">
        <f>G15-G19</f>
        <v>-10700</v>
      </c>
      <c r="H14" s="21">
        <f t="shared" si="4"/>
        <v>0</v>
      </c>
    </row>
    <row r="15" spans="1:8" ht="38.25">
      <c r="A15" s="11" t="s">
        <v>46</v>
      </c>
      <c r="B15" s="12" t="s">
        <v>32</v>
      </c>
      <c r="C15" s="13">
        <f aca="true" t="shared" si="5" ref="C15:H15">C16</f>
        <v>0</v>
      </c>
      <c r="D15" s="13">
        <f t="shared" si="5"/>
        <v>0</v>
      </c>
      <c r="E15" s="13">
        <f t="shared" si="5"/>
        <v>0</v>
      </c>
      <c r="F15" s="13">
        <f t="shared" si="5"/>
        <v>0</v>
      </c>
      <c r="G15" s="13">
        <f t="shared" si="5"/>
        <v>0</v>
      </c>
      <c r="H15" s="13">
        <f t="shared" si="5"/>
        <v>0</v>
      </c>
    </row>
    <row r="16" spans="1:8" ht="51">
      <c r="A16" s="22" t="s">
        <v>47</v>
      </c>
      <c r="B16" s="12" t="s">
        <v>48</v>
      </c>
      <c r="C16" s="13">
        <f aca="true" t="shared" si="6" ref="C16:H16">C17+C18</f>
        <v>0</v>
      </c>
      <c r="D16" s="13">
        <f>D17+D18</f>
        <v>0</v>
      </c>
      <c r="E16" s="13">
        <f t="shared" si="6"/>
        <v>0</v>
      </c>
      <c r="F16" s="13">
        <f t="shared" si="6"/>
        <v>0</v>
      </c>
      <c r="G16" s="13">
        <f>G17+G18</f>
        <v>0</v>
      </c>
      <c r="H16" s="13">
        <f t="shared" si="6"/>
        <v>0</v>
      </c>
    </row>
    <row r="17" spans="1:8" ht="38.25">
      <c r="A17" s="23" t="s">
        <v>49</v>
      </c>
      <c r="B17" s="12" t="s">
        <v>48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 ht="153">
      <c r="A18" s="23" t="s">
        <v>50</v>
      </c>
      <c r="B18" s="12" t="s">
        <v>48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</row>
    <row r="19" spans="1:8" ht="38.25">
      <c r="A19" s="11" t="s">
        <v>51</v>
      </c>
      <c r="B19" s="12" t="s">
        <v>33</v>
      </c>
      <c r="C19" s="13">
        <f aca="true" t="shared" si="7" ref="C19:H19">C20</f>
        <v>0</v>
      </c>
      <c r="D19" s="13">
        <f t="shared" si="7"/>
        <v>0</v>
      </c>
      <c r="E19" s="13">
        <f t="shared" si="7"/>
        <v>0</v>
      </c>
      <c r="F19" s="13">
        <f t="shared" si="7"/>
        <v>10700</v>
      </c>
      <c r="G19" s="13">
        <f t="shared" si="7"/>
        <v>10700</v>
      </c>
      <c r="H19" s="13">
        <f t="shared" si="7"/>
        <v>0</v>
      </c>
    </row>
    <row r="20" spans="1:8" ht="51">
      <c r="A20" s="22" t="s">
        <v>52</v>
      </c>
      <c r="B20" s="12" t="s">
        <v>53</v>
      </c>
      <c r="C20" s="13">
        <f aca="true" t="shared" si="8" ref="C20:H20">C22+C23</f>
        <v>0</v>
      </c>
      <c r="D20" s="13">
        <f>D22+D23</f>
        <v>0</v>
      </c>
      <c r="E20" s="13">
        <f t="shared" si="8"/>
        <v>0</v>
      </c>
      <c r="F20" s="13">
        <f t="shared" si="8"/>
        <v>10700</v>
      </c>
      <c r="G20" s="13">
        <f>G22+G23</f>
        <v>10700</v>
      </c>
      <c r="H20" s="13">
        <f t="shared" si="8"/>
        <v>0</v>
      </c>
    </row>
    <row r="21" spans="1:8" ht="15.75">
      <c r="A21" s="24" t="s">
        <v>54</v>
      </c>
      <c r="B21" s="12"/>
      <c r="C21" s="25"/>
      <c r="D21" s="25"/>
      <c r="E21" s="25"/>
      <c r="F21" s="25"/>
      <c r="G21" s="25"/>
      <c r="H21" s="25"/>
    </row>
    <row r="22" spans="1:8" ht="38.25">
      <c r="A22" s="26" t="s">
        <v>55</v>
      </c>
      <c r="B22" s="12" t="s">
        <v>53</v>
      </c>
      <c r="C22" s="17">
        <f aca="true" t="shared" si="9" ref="C22:H22">C17</f>
        <v>0</v>
      </c>
      <c r="D22" s="17">
        <f>D17</f>
        <v>0</v>
      </c>
      <c r="E22" s="17">
        <f t="shared" si="9"/>
        <v>0</v>
      </c>
      <c r="F22" s="17">
        <f t="shared" si="9"/>
        <v>0</v>
      </c>
      <c r="G22" s="17">
        <f>G17</f>
        <v>0</v>
      </c>
      <c r="H22" s="17">
        <f t="shared" si="9"/>
        <v>0</v>
      </c>
    </row>
    <row r="23" spans="1:8" ht="153">
      <c r="A23" s="26" t="s">
        <v>56</v>
      </c>
      <c r="B23" s="12" t="s">
        <v>53</v>
      </c>
      <c r="C23" s="17">
        <v>0</v>
      </c>
      <c r="D23" s="17">
        <v>0</v>
      </c>
      <c r="E23" s="17">
        <v>0</v>
      </c>
      <c r="F23" s="17">
        <v>10700</v>
      </c>
      <c r="G23" s="17">
        <v>10700</v>
      </c>
      <c r="H23" s="17">
        <f>F23-G23</f>
        <v>0</v>
      </c>
    </row>
    <row r="24" spans="1:8" ht="25.5">
      <c r="A24" s="8" t="s">
        <v>7</v>
      </c>
      <c r="B24" s="9" t="s">
        <v>8</v>
      </c>
      <c r="C24" s="10">
        <f aca="true" t="shared" si="10" ref="C24:H24">C29-C25</f>
        <v>8.199999999953434</v>
      </c>
      <c r="D24" s="10">
        <f>D29-D25</f>
        <v>8.199999999953434</v>
      </c>
      <c r="E24" s="10">
        <f t="shared" si="10"/>
        <v>0</v>
      </c>
      <c r="F24" s="10">
        <f t="shared" si="10"/>
        <v>-4.900000000139698</v>
      </c>
      <c r="G24" s="10">
        <f>G29-G25</f>
        <v>-4.899999999906868</v>
      </c>
      <c r="H24" s="10">
        <f t="shared" si="10"/>
        <v>-2.3283064365386963E-10</v>
      </c>
    </row>
    <row r="25" spans="1:8" ht="15.75">
      <c r="A25" s="11" t="s">
        <v>9</v>
      </c>
      <c r="B25" s="27" t="s">
        <v>10</v>
      </c>
      <c r="C25" s="13">
        <f aca="true" t="shared" si="11" ref="C25:H27">C26</f>
        <v>1576122.2</v>
      </c>
      <c r="D25" s="13">
        <f t="shared" si="11"/>
        <v>1576122.2</v>
      </c>
      <c r="E25" s="13">
        <f t="shared" si="11"/>
        <v>0</v>
      </c>
      <c r="F25" s="13">
        <f t="shared" si="11"/>
        <v>1483473.6</v>
      </c>
      <c r="G25" s="13">
        <f t="shared" si="11"/>
        <v>1485440</v>
      </c>
      <c r="H25" s="13">
        <f t="shared" si="11"/>
        <v>-1966.3999999999069</v>
      </c>
    </row>
    <row r="26" spans="1:8" ht="15.75">
      <c r="A26" s="11" t="s">
        <v>11</v>
      </c>
      <c r="B26" s="12" t="s">
        <v>12</v>
      </c>
      <c r="C26" s="13">
        <f t="shared" si="11"/>
        <v>1576122.2</v>
      </c>
      <c r="D26" s="13">
        <f t="shared" si="11"/>
        <v>1576122.2</v>
      </c>
      <c r="E26" s="13">
        <f t="shared" si="11"/>
        <v>0</v>
      </c>
      <c r="F26" s="13">
        <f t="shared" si="11"/>
        <v>1483473.6</v>
      </c>
      <c r="G26" s="13">
        <f t="shared" si="11"/>
        <v>1485440</v>
      </c>
      <c r="H26" s="13">
        <f t="shared" si="11"/>
        <v>-1966.3999999999069</v>
      </c>
    </row>
    <row r="27" spans="1:8" ht="25.5">
      <c r="A27" s="11" t="s">
        <v>13</v>
      </c>
      <c r="B27" s="12" t="s">
        <v>14</v>
      </c>
      <c r="C27" s="13">
        <f t="shared" si="11"/>
        <v>1576122.2</v>
      </c>
      <c r="D27" s="13">
        <f t="shared" si="11"/>
        <v>1576122.2</v>
      </c>
      <c r="E27" s="13">
        <f t="shared" si="11"/>
        <v>0</v>
      </c>
      <c r="F27" s="13">
        <f t="shared" si="11"/>
        <v>1483473.6</v>
      </c>
      <c r="G27" s="13">
        <f t="shared" si="11"/>
        <v>1485440</v>
      </c>
      <c r="H27" s="13">
        <f t="shared" si="11"/>
        <v>-1966.3999999999069</v>
      </c>
    </row>
    <row r="28" spans="1:8" ht="25.5">
      <c r="A28" s="22" t="s">
        <v>57</v>
      </c>
      <c r="B28" s="12" t="s">
        <v>58</v>
      </c>
      <c r="C28" s="13">
        <f>1442122.2+C10+C15</f>
        <v>1576122.2</v>
      </c>
      <c r="D28" s="13">
        <f>1442122.2+D10+D15</f>
        <v>1576122.2</v>
      </c>
      <c r="E28" s="13">
        <f>C28-D28</f>
        <v>0</v>
      </c>
      <c r="F28" s="13">
        <f>1317373.6+F10+F15</f>
        <v>1483473.6</v>
      </c>
      <c r="G28" s="13">
        <f>1319340+G10+G15</f>
        <v>1485440</v>
      </c>
      <c r="H28" s="13">
        <f>F28-G28</f>
        <v>-1966.3999999999069</v>
      </c>
    </row>
    <row r="29" spans="1:8" ht="15.75">
      <c r="A29" s="11" t="s">
        <v>15</v>
      </c>
      <c r="B29" s="12" t="s">
        <v>16</v>
      </c>
      <c r="C29" s="13">
        <f aca="true" t="shared" si="12" ref="C29:H31">C30</f>
        <v>1576130.4</v>
      </c>
      <c r="D29" s="13">
        <f t="shared" si="12"/>
        <v>1576130.4</v>
      </c>
      <c r="E29" s="13">
        <f t="shared" si="12"/>
        <v>0</v>
      </c>
      <c r="F29" s="13">
        <f t="shared" si="12"/>
        <v>1483468.7</v>
      </c>
      <c r="G29" s="13">
        <f t="shared" si="12"/>
        <v>1485435.1</v>
      </c>
      <c r="H29" s="13">
        <f t="shared" si="12"/>
        <v>-1966.4000000001397</v>
      </c>
    </row>
    <row r="30" spans="1:8" ht="15.75">
      <c r="A30" s="11" t="s">
        <v>17</v>
      </c>
      <c r="B30" s="12" t="s">
        <v>18</v>
      </c>
      <c r="C30" s="13">
        <f t="shared" si="12"/>
        <v>1576130.4</v>
      </c>
      <c r="D30" s="13">
        <f t="shared" si="12"/>
        <v>1576130.4</v>
      </c>
      <c r="E30" s="13">
        <f t="shared" si="12"/>
        <v>0</v>
      </c>
      <c r="F30" s="13">
        <f t="shared" si="12"/>
        <v>1483468.7</v>
      </c>
      <c r="G30" s="13">
        <f t="shared" si="12"/>
        <v>1485435.1</v>
      </c>
      <c r="H30" s="13">
        <f t="shared" si="12"/>
        <v>-1966.4000000001397</v>
      </c>
    </row>
    <row r="31" spans="1:8" ht="25.5">
      <c r="A31" s="11" t="s">
        <v>19</v>
      </c>
      <c r="B31" s="12" t="s">
        <v>20</v>
      </c>
      <c r="C31" s="13">
        <f t="shared" si="12"/>
        <v>1576130.4</v>
      </c>
      <c r="D31" s="13">
        <f t="shared" si="12"/>
        <v>1576130.4</v>
      </c>
      <c r="E31" s="13">
        <f t="shared" si="12"/>
        <v>0</v>
      </c>
      <c r="F31" s="13">
        <f t="shared" si="12"/>
        <v>1483468.7</v>
      </c>
      <c r="G31" s="13">
        <f t="shared" si="12"/>
        <v>1485435.1</v>
      </c>
      <c r="H31" s="13">
        <f t="shared" si="12"/>
        <v>-1966.4000000001397</v>
      </c>
    </row>
    <row r="32" spans="1:8" ht="25.5">
      <c r="A32" s="28" t="s">
        <v>59</v>
      </c>
      <c r="B32" s="16" t="s">
        <v>60</v>
      </c>
      <c r="C32" s="17">
        <f>1462630.4+C12+C19</f>
        <v>1576130.4</v>
      </c>
      <c r="D32" s="17">
        <f>1462630.4+D12+D19</f>
        <v>1576130.4</v>
      </c>
      <c r="E32" s="17">
        <f>C32-D32</f>
        <v>0</v>
      </c>
      <c r="F32" s="17">
        <f>1338768.7+F12+F19</f>
        <v>1483468.7</v>
      </c>
      <c r="G32" s="17">
        <f>1340735.1+G12+G19</f>
        <v>1485435.1</v>
      </c>
      <c r="H32" s="17">
        <f>F32-G32</f>
        <v>-1966.4000000001397</v>
      </c>
    </row>
    <row r="33" spans="1:8" ht="25.5">
      <c r="A33" s="29" t="s">
        <v>25</v>
      </c>
      <c r="B33" s="30" t="s">
        <v>26</v>
      </c>
      <c r="C33" s="31">
        <f aca="true" t="shared" si="13" ref="C33:H35">C34</f>
        <v>0</v>
      </c>
      <c r="D33" s="31">
        <f t="shared" si="13"/>
        <v>0</v>
      </c>
      <c r="E33" s="31">
        <f t="shared" si="13"/>
        <v>0</v>
      </c>
      <c r="F33" s="31">
        <f t="shared" si="13"/>
        <v>0</v>
      </c>
      <c r="G33" s="31">
        <f t="shared" si="13"/>
        <v>0</v>
      </c>
      <c r="H33" s="31">
        <f t="shared" si="13"/>
        <v>0</v>
      </c>
    </row>
    <row r="34" spans="1:8" ht="25.5">
      <c r="A34" s="32" t="s">
        <v>27</v>
      </c>
      <c r="B34" s="33" t="s">
        <v>28</v>
      </c>
      <c r="C34" s="34">
        <f t="shared" si="13"/>
        <v>0</v>
      </c>
      <c r="D34" s="34">
        <f t="shared" si="13"/>
        <v>0</v>
      </c>
      <c r="E34" s="34">
        <f t="shared" si="13"/>
        <v>0</v>
      </c>
      <c r="F34" s="34">
        <f t="shared" si="13"/>
        <v>0</v>
      </c>
      <c r="G34" s="34">
        <f t="shared" si="13"/>
        <v>0</v>
      </c>
      <c r="H34" s="34">
        <f t="shared" si="13"/>
        <v>0</v>
      </c>
    </row>
    <row r="35" spans="1:8" ht="102">
      <c r="A35" s="32" t="s">
        <v>30</v>
      </c>
      <c r="B35" s="33" t="s">
        <v>29</v>
      </c>
      <c r="C35" s="34">
        <f t="shared" si="13"/>
        <v>0</v>
      </c>
      <c r="D35" s="34">
        <f t="shared" si="13"/>
        <v>0</v>
      </c>
      <c r="E35" s="34">
        <f t="shared" si="13"/>
        <v>0</v>
      </c>
      <c r="F35" s="34">
        <f t="shared" si="13"/>
        <v>0</v>
      </c>
      <c r="G35" s="34">
        <f t="shared" si="13"/>
        <v>0</v>
      </c>
      <c r="H35" s="34">
        <f t="shared" si="13"/>
        <v>0</v>
      </c>
    </row>
    <row r="36" spans="1:8" ht="191.25">
      <c r="A36" s="32" t="s">
        <v>61</v>
      </c>
      <c r="B36" s="33" t="s">
        <v>62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</row>
    <row r="37" spans="1:8" ht="15.75">
      <c r="A37" s="35" t="s">
        <v>22</v>
      </c>
      <c r="B37" s="36"/>
      <c r="C37" s="37">
        <f aca="true" t="shared" si="14" ref="C37:H37">C8+C13+C24+C33</f>
        <v>20508.199999999953</v>
      </c>
      <c r="D37" s="37">
        <f>D8+D13+D24+D33</f>
        <v>20508.199999999953</v>
      </c>
      <c r="E37" s="37">
        <f t="shared" si="14"/>
        <v>0</v>
      </c>
      <c r="F37" s="37">
        <f t="shared" si="14"/>
        <v>21395.09999999986</v>
      </c>
      <c r="G37" s="37">
        <f>G8+G13+G24+G33</f>
        <v>21395.100000000093</v>
      </c>
      <c r="H37" s="37">
        <f t="shared" si="14"/>
        <v>-2.3283064365386963E-10</v>
      </c>
    </row>
  </sheetData>
  <sheetProtection/>
  <mergeCells count="5">
    <mergeCell ref="A5:A6"/>
    <mergeCell ref="B5:B6"/>
    <mergeCell ref="C5:H5"/>
    <mergeCell ref="B1:H1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KazakovaEV</cp:lastModifiedBy>
  <cp:lastPrinted>2022-11-11T05:56:16Z</cp:lastPrinted>
  <dcterms:created xsi:type="dcterms:W3CDTF">1996-10-08T23:32:33Z</dcterms:created>
  <dcterms:modified xsi:type="dcterms:W3CDTF">2023-04-05T12:51:11Z</dcterms:modified>
  <cp:category/>
  <cp:version/>
  <cp:contentType/>
  <cp:contentStatus/>
</cp:coreProperties>
</file>